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425B8F2-7AB7-4652-8C04-C7A96C9E3862}" xr6:coauthVersionLast="36" xr6:coauthVersionMax="47" xr10:uidLastSave="{00000000-0000-0000-0000-000000000000}"/>
  <bookViews>
    <workbookView xWindow="0" yWindow="0" windowWidth="22260" windowHeight="11400" tabRatio="842" firstSheet="1" activeTab="1" xr2:uid="{00000000-000D-0000-FFFF-FFFF00000000}"/>
  </bookViews>
  <sheets>
    <sheet name="（入力規則）" sheetId="5" state="hidden" r:id="rId1"/>
    <sheet name="2025年10月15日更新" sheetId="22" r:id="rId2"/>
    <sheet name="2025年7月15日更新" sheetId="23" r:id="rId3"/>
    <sheet name="2025年度4月15日更新" sheetId="24" r:id="rId4"/>
  </sheets>
  <externalReferences>
    <externalReference r:id="rId5"/>
  </externalReferences>
  <definedNames>
    <definedName name="_xlnm.Print_Area" localSheetId="1">'2025年10月15日更新'!$A$1:$U$16</definedName>
    <definedName name="_xlnm.Print_Area" localSheetId="2">'2025年7月15日更新'!$A$1:$U$16</definedName>
    <definedName name="_xlnm.Print_Area" localSheetId="3">'2025年度4月15日更新'!$A$1:$U$16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24" l="1"/>
  <c r="Q5" i="23"/>
  <c r="R5" i="23"/>
  <c r="S5" i="23" s="1"/>
  <c r="T5" i="23" s="1"/>
  <c r="Q6" i="23"/>
  <c r="R6" i="23"/>
  <c r="S6" i="23"/>
  <c r="T6" i="23"/>
  <c r="Q7" i="23"/>
  <c r="R7" i="23"/>
  <c r="S7" i="23"/>
  <c r="T7" i="23"/>
  <c r="Q8" i="23"/>
  <c r="R8" i="23"/>
  <c r="S8" i="23" s="1"/>
  <c r="T8" i="23" s="1"/>
  <c r="Q9" i="23"/>
  <c r="R9" i="23"/>
  <c r="S9" i="23"/>
  <c r="T9" i="23"/>
  <c r="Q10" i="23"/>
  <c r="R10" i="23"/>
  <c r="S10" i="23"/>
  <c r="T10" i="23"/>
  <c r="Q11" i="23"/>
  <c r="R11" i="23"/>
  <c r="S11" i="23" s="1"/>
  <c r="T11" i="23" s="1"/>
  <c r="X11" i="23"/>
  <c r="Q12" i="23"/>
  <c r="R12" i="23"/>
  <c r="S12" i="23"/>
  <c r="T12" i="23"/>
  <c r="Q13" i="23"/>
  <c r="R13" i="23"/>
  <c r="S13" i="23"/>
  <c r="T13" i="23"/>
  <c r="Q14" i="23"/>
  <c r="R14" i="23"/>
  <c r="S14" i="23" s="1"/>
  <c r="T14" i="23" s="1"/>
  <c r="W14" i="23"/>
  <c r="Q15" i="23"/>
  <c r="R15" i="23"/>
  <c r="S15" i="23"/>
  <c r="T15" i="23"/>
  <c r="W15" i="23"/>
  <c r="P16" i="23"/>
  <c r="Q16" i="23"/>
  <c r="R16" i="23"/>
  <c r="S16" i="23" s="1"/>
  <c r="T16" i="23" s="1"/>
  <c r="T16" i="22"/>
  <c r="R16" i="22"/>
  <c r="Q16" i="22"/>
  <c r="T15" i="22"/>
  <c r="R15" i="22"/>
  <c r="Q15" i="22"/>
  <c r="T14" i="22"/>
  <c r="R14" i="22"/>
  <c r="Q14" i="22"/>
  <c r="T13" i="22"/>
  <c r="R13" i="22"/>
  <c r="Q13" i="22"/>
  <c r="T12" i="22"/>
  <c r="R12" i="22"/>
  <c r="Q12" i="22"/>
  <c r="T11" i="22"/>
  <c r="R11" i="22"/>
  <c r="Q11" i="22"/>
  <c r="T10" i="22"/>
  <c r="R10" i="22"/>
  <c r="Q10" i="22"/>
  <c r="T9" i="22"/>
  <c r="R9" i="22"/>
  <c r="Q9" i="22"/>
  <c r="T8" i="22"/>
  <c r="R8" i="22"/>
  <c r="Q8" i="22"/>
  <c r="T7" i="22"/>
  <c r="R7" i="22"/>
  <c r="Q7" i="22"/>
  <c r="T6" i="22"/>
  <c r="R6" i="22"/>
  <c r="Q6" i="22"/>
  <c r="T5" i="22"/>
  <c r="R5" i="22"/>
  <c r="Q5" i="22"/>
</calcChain>
</file>

<file path=xl/sharedStrings.xml><?xml version="1.0" encoding="utf-8"?>
<sst xmlns="http://schemas.openxmlformats.org/spreadsheetml/2006/main" count="518" uniqueCount="136">
  <si>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</si>
  <si>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</si>
  <si>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</si>
  <si>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</si>
  <si>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</si>
  <si>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○</t>
    <phoneticPr fontId="2"/>
  </si>
  <si>
    <t>備考</t>
    <rPh sb="0" eb="2">
      <t>ビコウ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</si>
  <si>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</si>
  <si>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</si>
  <si>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</si>
  <si>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</si>
  <si>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歯科用薬剤</t>
    <rPh sb="0" eb="5">
      <t>シカヨウヤクザイ</t>
    </rPh>
    <phoneticPr fontId="2"/>
  </si>
  <si>
    <t>④不規則</t>
    <rPh sb="1" eb="4">
      <t>フキソク</t>
    </rPh>
    <phoneticPr fontId="2"/>
  </si>
  <si>
    <t>⑤横這い</t>
    <rPh sb="1" eb="3">
      <t>ヨコバ</t>
    </rPh>
    <phoneticPr fontId="2"/>
  </si>
  <si>
    <t>規格</t>
    <rPh sb="0" eb="2">
      <t>キカク</t>
    </rPh>
    <phoneticPr fontId="2"/>
  </si>
  <si>
    <t>①生産ロット数を増加</t>
  </si>
  <si>
    <t>①生産ロット数を増加</t>
    <phoneticPr fontId="2"/>
  </si>
  <si>
    <t>②大スケールの製造設備への切り替え</t>
    <phoneticPr fontId="2"/>
  </si>
  <si>
    <t>③製造ラインの複数保有</t>
    <phoneticPr fontId="2"/>
  </si>
  <si>
    <t>④複数の製造拠点保有</t>
    <phoneticPr fontId="2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</si>
  <si>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</si>
  <si>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</si>
  <si>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</si>
  <si>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</si>
  <si>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更新日：</t>
    <rPh sb="0" eb="3">
      <t>コウシンビ</t>
    </rPh>
    <phoneticPr fontId="2"/>
  </si>
  <si>
    <t>指数</t>
    <rPh sb="0" eb="2">
      <t>シスウ</t>
    </rPh>
    <phoneticPr fontId="2"/>
  </si>
  <si>
    <t>A</t>
  </si>
  <si>
    <t>A</t>
    <phoneticPr fontId="2"/>
  </si>
  <si>
    <t>B</t>
  </si>
  <si>
    <t>B</t>
    <phoneticPr fontId="2"/>
  </si>
  <si>
    <t>C</t>
  </si>
  <si>
    <t>C</t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</si>
  <si>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</si>
  <si>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①増加傾向</t>
    <rPh sb="1" eb="3">
      <t>ゾウカ</t>
    </rPh>
    <phoneticPr fontId="2"/>
  </si>
  <si>
    <t>③季節性</t>
    <phoneticPr fontId="2"/>
  </si>
  <si>
    <t>②減少傾向</t>
    <rPh sb="1" eb="3">
      <t>ゲンショウ</t>
    </rPh>
    <rPh sb="3" eb="5">
      <t>ケイコウ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</si>
  <si>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</si>
  <si>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</si>
  <si>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③その他（備考欄に記入）</t>
    <phoneticPr fontId="2"/>
  </si>
  <si>
    <t xml:space="preserve">①有事による在庫放出中　
</t>
    <phoneticPr fontId="2"/>
  </si>
  <si>
    <t>②在庫消尽次第販売中止</t>
    <phoneticPr fontId="2"/>
  </si>
  <si>
    <t>⑥非公表</t>
    <rPh sb="1" eb="4">
      <t>ヒコウヒョウ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</si>
  <si>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</si>
  <si>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在庫指数Dの理由</t>
    <phoneticPr fontId="2"/>
  </si>
  <si>
    <t>D</t>
    <phoneticPr fontId="2"/>
  </si>
  <si>
    <t>③包装等のみ自社</t>
    <phoneticPr fontId="2"/>
  </si>
  <si>
    <t>④包装等のみ委託</t>
    <phoneticPr fontId="2"/>
  </si>
  <si>
    <t>⑤製剤製造一部委託</t>
    <rPh sb="1" eb="9">
      <t>セイザイセイゾウイチブイタク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</si>
  <si>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</si>
  <si>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</si>
  <si>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⑥協業</t>
    <phoneticPr fontId="2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</si>
  <si>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2"/>
  </si>
  <si>
    <t>2171022F1215</t>
  </si>
  <si>
    <t>コーアイセイ</t>
  </si>
  <si>
    <t>アムロジピン錠２．５ｍｇ「イセイ」</t>
    <rPh sb="6" eb="7">
      <t>ジョウ</t>
    </rPh>
    <phoneticPr fontId="2"/>
  </si>
  <si>
    <t>2.5mg1錠</t>
    <rPh sb="6" eb="7">
      <t>ジョウ</t>
    </rPh>
    <phoneticPr fontId="2"/>
  </si>
  <si>
    <t>2171022F2211</t>
  </si>
  <si>
    <t>アムロジピン錠５ｍｇ「イセイ」</t>
    <rPh sb="6" eb="7">
      <t>ジョウ</t>
    </rPh>
    <phoneticPr fontId="2"/>
  </si>
  <si>
    <t>5mg1錠</t>
    <rPh sb="4" eb="5">
      <t>ジョウ</t>
    </rPh>
    <phoneticPr fontId="2"/>
  </si>
  <si>
    <t>2171022F5326</t>
  </si>
  <si>
    <t>アムロジピン錠１０ｍｇ「イセイ」</t>
    <rPh sb="6" eb="7">
      <t>ジョウ</t>
    </rPh>
    <phoneticPr fontId="2"/>
  </si>
  <si>
    <t>10mg1錠</t>
    <rPh sb="5" eb="6">
      <t>ジョウ</t>
    </rPh>
    <phoneticPr fontId="2"/>
  </si>
  <si>
    <t>2190029F3037</t>
  </si>
  <si>
    <t>炭酸ランタンＯＤ錠２５０ｍｇ「イセイ」</t>
    <rPh sb="0" eb="2">
      <t>タンサン</t>
    </rPh>
    <rPh sb="8" eb="9">
      <t>ジョウ</t>
    </rPh>
    <phoneticPr fontId="2"/>
  </si>
  <si>
    <t>250mg1錠</t>
    <rPh sb="6" eb="7">
      <t>ジョウ</t>
    </rPh>
    <phoneticPr fontId="2"/>
  </si>
  <si>
    <t>2190029F4033</t>
  </si>
  <si>
    <t>炭酸ランタンＯＤ錠５００ｍｇ「イセイ」</t>
    <rPh sb="0" eb="2">
      <t>タンサン</t>
    </rPh>
    <rPh sb="8" eb="9">
      <t>ジョウ</t>
    </rPh>
    <phoneticPr fontId="2"/>
  </si>
  <si>
    <t>500mg1錠</t>
    <rPh sb="6" eb="7">
      <t>ジョウ</t>
    </rPh>
    <phoneticPr fontId="2"/>
  </si>
  <si>
    <t>2132003F1419</t>
  </si>
  <si>
    <t>トリクロルメチアジド錠２ｍｇ「イセイ」</t>
    <rPh sb="10" eb="11">
      <t>ジョウ</t>
    </rPh>
    <phoneticPr fontId="2"/>
  </si>
  <si>
    <t>２mg1錠</t>
    <rPh sb="4" eb="5">
      <t>ジョウ</t>
    </rPh>
    <phoneticPr fontId="2"/>
  </si>
  <si>
    <t>6132401D3218</t>
  </si>
  <si>
    <t>セファゾリンＮａ注射用１ｇ「イセイ」</t>
    <rPh sb="8" eb="11">
      <t>チュウシャヨウ</t>
    </rPh>
    <phoneticPr fontId="6"/>
  </si>
  <si>
    <t>1g1瓶</t>
    <rPh sb="3" eb="4">
      <t>ビン</t>
    </rPh>
    <phoneticPr fontId="2"/>
  </si>
  <si>
    <t>①増加傾向</t>
    <rPh sb="1" eb="3">
      <t>ゾウカ</t>
    </rPh>
    <phoneticPr fontId="3"/>
  </si>
  <si>
    <t>3929400A3262</t>
  </si>
  <si>
    <t>炭酸水素ナトリウム静注７％ＰＬ「イセイ」</t>
    <rPh sb="0" eb="2">
      <t>タンサン</t>
    </rPh>
    <rPh sb="2" eb="4">
      <t>スイソ</t>
    </rPh>
    <rPh sb="9" eb="10">
      <t>ジョウ</t>
    </rPh>
    <rPh sb="10" eb="11">
      <t>チュウ</t>
    </rPh>
    <phoneticPr fontId="6"/>
  </si>
  <si>
    <t>20mL1管</t>
    <rPh sb="5" eb="6">
      <t>カン</t>
    </rPh>
    <phoneticPr fontId="2"/>
  </si>
  <si>
    <t>2119402A1442</t>
  </si>
  <si>
    <t>ドパミン塩酸塩点滴静注１００ｍｇ「イセイ」</t>
    <rPh sb="4" eb="7">
      <t>エンサンエン</t>
    </rPh>
    <rPh sb="7" eb="9">
      <t>テンテキ</t>
    </rPh>
    <rPh sb="9" eb="11">
      <t>ジョウチュウ</t>
    </rPh>
    <phoneticPr fontId="6"/>
  </si>
  <si>
    <t>5mL1管</t>
    <rPh sb="4" eb="5">
      <t>カン</t>
    </rPh>
    <phoneticPr fontId="2"/>
  </si>
  <si>
    <t>②減少傾向</t>
    <rPh sb="1" eb="3">
      <t>ゲンショウ</t>
    </rPh>
    <rPh sb="3" eb="5">
      <t>ケイコウ</t>
    </rPh>
    <phoneticPr fontId="3"/>
  </si>
  <si>
    <t>3112401G1029</t>
  </si>
  <si>
    <t>マキサカルシトール静注透析用シリンジ２．５μｇ「イセイ」</t>
    <rPh sb="9" eb="11">
      <t>ジョウチュウ</t>
    </rPh>
    <rPh sb="11" eb="14">
      <t>トウセキヨウ</t>
    </rPh>
    <phoneticPr fontId="2"/>
  </si>
  <si>
    <t>2.5µg1mL1筒</t>
    <rPh sb="9" eb="10">
      <t>ツツ</t>
    </rPh>
    <phoneticPr fontId="2"/>
  </si>
  <si>
    <t>3112401G2025</t>
  </si>
  <si>
    <t>マキサカルシトール静注透析用シリンジ５μｇ「イセイ」</t>
    <rPh sb="9" eb="11">
      <t>ジョウチュウ</t>
    </rPh>
    <rPh sb="11" eb="14">
      <t>トウセキヨウ</t>
    </rPh>
    <phoneticPr fontId="2"/>
  </si>
  <si>
    <t>5µg1mL1筒</t>
    <rPh sb="7" eb="8">
      <t>ツツ</t>
    </rPh>
    <phoneticPr fontId="2"/>
  </si>
  <si>
    <t>3112401G3021</t>
  </si>
  <si>
    <t>マキサカルシトール静注透析用シリンジ１０μｇ「イセイ」</t>
    <rPh sb="9" eb="11">
      <t>ジョウチュウ</t>
    </rPh>
    <rPh sb="11" eb="14">
      <t>トウセキヨウ</t>
    </rPh>
    <phoneticPr fontId="2"/>
  </si>
  <si>
    <t>10µg1mL1筒</t>
    <rPh sb="8" eb="9">
      <t>ツツ</t>
    </rPh>
    <phoneticPr fontId="2"/>
  </si>
  <si>
    <t>委託先への供給依頼</t>
    <rPh sb="0" eb="3">
      <t>イタクサキ</t>
    </rPh>
    <rPh sb="5" eb="9">
      <t>キョウキュウイライ</t>
    </rPh>
    <phoneticPr fontId="2"/>
  </si>
  <si>
    <t>内用薬</t>
    <rPh sb="0" eb="2">
      <t>ナイヨウ</t>
    </rPh>
    <rPh sb="2" eb="3">
      <t>ヤク</t>
    </rPh>
    <phoneticPr fontId="3"/>
  </si>
  <si>
    <t>2171022F1010</t>
  </si>
  <si>
    <t>2171022F2017</t>
  </si>
  <si>
    <t>注射薬</t>
    <rPh sb="0" eb="3">
      <t>チュウシャヤク</t>
    </rPh>
    <phoneticPr fontId="3"/>
  </si>
  <si>
    <t>3929400A3017</t>
  </si>
  <si>
    <t>更なる増産対応の為、現ラインへ2026年4月にカートナー新設予定、新ラインを2026年６月第二工場竣工予定で建設中。</t>
    <rPh sb="0" eb="1">
      <t>サラ</t>
    </rPh>
    <rPh sb="3" eb="5">
      <t>ゾウサン</t>
    </rPh>
    <rPh sb="5" eb="7">
      <t>タイオウ</t>
    </rPh>
    <rPh sb="8" eb="9">
      <t>タメ</t>
    </rPh>
    <rPh sb="10" eb="11">
      <t>ゲン</t>
    </rPh>
    <rPh sb="19" eb="20">
      <t>ネン</t>
    </rPh>
    <rPh sb="21" eb="22">
      <t>ガツ</t>
    </rPh>
    <rPh sb="28" eb="30">
      <t>シンセツ</t>
    </rPh>
    <rPh sb="30" eb="32">
      <t>ヨテイ</t>
    </rPh>
    <rPh sb="33" eb="34">
      <t>シン</t>
    </rPh>
    <rPh sb="42" eb="43">
      <t>ネン</t>
    </rPh>
    <rPh sb="44" eb="45">
      <t>ガツ</t>
    </rPh>
    <rPh sb="45" eb="47">
      <t>ダイニ</t>
    </rPh>
    <rPh sb="47" eb="49">
      <t>コウジョウ</t>
    </rPh>
    <rPh sb="49" eb="51">
      <t>シュンコウ</t>
    </rPh>
    <rPh sb="51" eb="53">
      <t>ヨテイ</t>
    </rPh>
    <rPh sb="54" eb="57">
      <t>ケンセツチュウ</t>
    </rPh>
    <phoneticPr fontId="2"/>
  </si>
  <si>
    <t>製造余力指数 
（「向こう3か月以内にさらに追加で増産して供給できる量」の指標） 
A：0.5以上
B：0～0.5
C：0
D：出荷停止中</t>
    <rPh sb="0" eb="4">
      <t>セイゾウヨリョク</t>
    </rPh>
    <rPh sb="10" eb="11">
      <t>ム</t>
    </rPh>
    <rPh sb="25" eb="27">
      <t>ゾウサン</t>
    </rPh>
    <rPh sb="47" eb="49">
      <t>イジョウ</t>
    </rPh>
    <rPh sb="64" eb="69">
      <t>シュッカテイシチュウ</t>
    </rPh>
    <phoneticPr fontId="2"/>
  </si>
  <si>
    <t>在庫指数
（3か月を1とした場合の比較） 
A：1.5以上
 B：1～1.5
C：1
D：1未満</t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7" eb="29">
      <t>イジョウ</t>
    </rPh>
    <rPh sb="46" eb="48">
      <t>ミマン</t>
    </rPh>
    <phoneticPr fontId="2"/>
  </si>
  <si>
    <t>供給量を増加させるための
具体的な想定対応方法</t>
    <rPh sb="0" eb="2">
      <t>キョウキュウ</t>
    </rPh>
    <rPh sb="2" eb="3">
      <t>リョウ</t>
    </rPh>
    <rPh sb="4" eb="6">
      <t>ゾウカ</t>
    </rPh>
    <rPh sb="13" eb="15">
      <t>グタイ</t>
    </rPh>
    <rPh sb="14" eb="15">
      <t>カラダ</t>
    </rPh>
    <phoneticPr fontId="2"/>
  </si>
  <si>
    <t>(A)製造余力指数の算出のための基準 （薬価基準収載単位ではない）</t>
    <rPh sb="3" eb="5">
      <t>セイゾウ</t>
    </rPh>
    <rPh sb="5" eb="7">
      <t>ヨリョク</t>
    </rPh>
    <rPh sb="7" eb="9">
      <t>シスウ</t>
    </rPh>
    <phoneticPr fontId="2"/>
  </si>
  <si>
    <t>（B）製造余力
 （向こう3か月以内にさらに追加で増産して供給できる量）</t>
    <rPh sb="3" eb="7">
      <t>セイゾウヨリョク</t>
    </rPh>
    <rPh sb="25" eb="27">
      <t>ゾウサン</t>
    </rPh>
    <phoneticPr fontId="2"/>
  </si>
  <si>
    <t>製造余力指数
(B/A)</t>
    <phoneticPr fontId="2"/>
  </si>
  <si>
    <t>(Ｃ)現在の在庫確保量算出のための基準（月）</t>
    <rPh sb="3" eb="5">
      <t>ゲンザイ</t>
    </rPh>
    <rPh sb="6" eb="8">
      <t>ザイコ</t>
    </rPh>
    <rPh sb="8" eb="10">
      <t>カクホ</t>
    </rPh>
    <rPh sb="10" eb="11">
      <t>リョウ</t>
    </rPh>
    <rPh sb="11" eb="13">
      <t>サンシュツ</t>
    </rPh>
    <rPh sb="17" eb="19">
      <t>キジュン</t>
    </rPh>
    <rPh sb="20" eb="21">
      <t>ゲツ</t>
    </rPh>
    <phoneticPr fontId="2"/>
  </si>
  <si>
    <t>(Ｄ)現在の
在庫確保量 （月）</t>
    <rPh sb="3" eb="5">
      <t>ゲンザイ</t>
    </rPh>
    <rPh sb="7" eb="9">
      <t>ザイコ</t>
    </rPh>
    <rPh sb="9" eb="11">
      <t>カクホ</t>
    </rPh>
    <rPh sb="11" eb="12">
      <t>リョウ</t>
    </rPh>
    <rPh sb="14" eb="15">
      <t>ゲツ</t>
    </rPh>
    <phoneticPr fontId="2"/>
  </si>
  <si>
    <t>在庫指数</t>
    <rPh sb="0" eb="2">
      <t>ザイコ</t>
    </rPh>
    <rPh sb="2" eb="4">
      <t>シスウ</t>
    </rPh>
    <phoneticPr fontId="2"/>
  </si>
  <si>
    <t>【様式３】</t>
    <rPh sb="1" eb="3">
      <t>ヨウシキ</t>
    </rPh>
    <phoneticPr fontId="2"/>
  </si>
  <si>
    <t>ドパミン塩酸塩点滴静注１００ｍｇ「イセイ」</t>
    <rPh sb="4" eb="7">
      <t>エンサンエン</t>
    </rPh>
    <rPh sb="7" eb="9">
      <t>テンテキ</t>
    </rPh>
    <rPh sb="9" eb="11">
      <t>ジョウチュウ</t>
    </rPh>
    <phoneticPr fontId="17"/>
  </si>
  <si>
    <t>炭酸水素ナトリウム静注７％ＰＬ「イセイ」</t>
    <rPh sb="0" eb="2">
      <t>タンサン</t>
    </rPh>
    <rPh sb="2" eb="4">
      <t>スイソ</t>
    </rPh>
    <rPh sb="9" eb="10">
      <t>ジョウ</t>
    </rPh>
    <rPh sb="10" eb="11">
      <t>チュウ</t>
    </rPh>
    <phoneticPr fontId="17"/>
  </si>
  <si>
    <t>増員及び作業場所の確保</t>
    <rPh sb="0" eb="2">
      <t>ゾウイン</t>
    </rPh>
    <rPh sb="2" eb="3">
      <t>オヨ</t>
    </rPh>
    <rPh sb="4" eb="8">
      <t>サギョウバショ</t>
    </rPh>
    <rPh sb="9" eb="11">
      <t>カクホ</t>
    </rPh>
    <phoneticPr fontId="2"/>
  </si>
  <si>
    <t>セファゾリンＮａ注射用１ｇ「イセイ」</t>
    <rPh sb="8" eb="11">
      <t>チュウシャヨウ</t>
    </rPh>
    <phoneticPr fontId="17"/>
  </si>
  <si>
    <t>内用薬</t>
    <rPh sb="0" eb="2">
      <t>ナイヨウ</t>
    </rPh>
    <rPh sb="2" eb="3">
      <t>ヤク</t>
    </rPh>
    <phoneticPr fontId="2"/>
  </si>
  <si>
    <t>MAX</t>
    <phoneticPr fontId="2"/>
  </si>
  <si>
    <t xml:space="preserve">(Ｄ)現在の
在庫確保量 （月）
※(Ｃ)を基準に算出
　2024/10月報告
</t>
    <rPh sb="3" eb="5">
      <t>ゲンザイ</t>
    </rPh>
    <rPh sb="7" eb="9">
      <t>ザイコ</t>
    </rPh>
    <rPh sb="9" eb="11">
      <t>カクホ</t>
    </rPh>
    <rPh sb="11" eb="12">
      <t>リョウ</t>
    </rPh>
    <rPh sb="14" eb="15">
      <t>ゲツ</t>
    </rPh>
    <rPh sb="23" eb="25">
      <t>キジュン</t>
    </rPh>
    <rPh sb="26" eb="28">
      <t>サンシュツ</t>
    </rPh>
    <rPh sb="37" eb="38">
      <t>ガツ</t>
    </rPh>
    <rPh sb="38" eb="40">
      <t>ホウコク</t>
    </rPh>
    <phoneticPr fontId="2"/>
  </si>
  <si>
    <t xml:space="preserve">(Ｄ)現在の
在庫確保量 （月）
※(Ｃ)を基準に算出
　2025/01月報告
</t>
    <rPh sb="3" eb="5">
      <t>ゲンザイ</t>
    </rPh>
    <rPh sb="7" eb="9">
      <t>ザイコ</t>
    </rPh>
    <rPh sb="9" eb="11">
      <t>カクホ</t>
    </rPh>
    <rPh sb="11" eb="12">
      <t>リョウ</t>
    </rPh>
    <rPh sb="14" eb="15">
      <t>ゲツ</t>
    </rPh>
    <rPh sb="23" eb="25">
      <t>キジュン</t>
    </rPh>
    <rPh sb="26" eb="28">
      <t>サンシュツ</t>
    </rPh>
    <rPh sb="37" eb="38">
      <t>ガツ</t>
    </rPh>
    <rPh sb="38" eb="40">
      <t>ホウコク</t>
    </rPh>
    <phoneticPr fontId="2"/>
  </si>
  <si>
    <t xml:space="preserve">(Ｄ)現在の
在庫確保量 （月）
※(Ｃ)を基準に算出
　2025/06月報告
</t>
    <rPh sb="3" eb="5">
      <t>ゲンザイ</t>
    </rPh>
    <rPh sb="7" eb="9">
      <t>ザイコ</t>
    </rPh>
    <rPh sb="9" eb="11">
      <t>カクホ</t>
    </rPh>
    <rPh sb="11" eb="12">
      <t>リョウ</t>
    </rPh>
    <rPh sb="14" eb="15">
      <t>ゲツ</t>
    </rPh>
    <rPh sb="23" eb="25">
      <t>キジュン</t>
    </rPh>
    <rPh sb="26" eb="28">
      <t>サンシュツ</t>
    </rPh>
    <rPh sb="37" eb="38">
      <t>ガツ</t>
    </rPh>
    <rPh sb="38" eb="40">
      <t>ホウコク</t>
    </rPh>
    <phoneticPr fontId="2"/>
  </si>
  <si>
    <t>10月末
在庫</t>
    <rPh sb="2" eb="3">
      <t>ガツ</t>
    </rPh>
    <rPh sb="3" eb="4">
      <t>マツ</t>
    </rPh>
    <rPh sb="5" eb="7">
      <t>ザイコ</t>
    </rPh>
    <phoneticPr fontId="2"/>
  </si>
  <si>
    <t xml:space="preserve">(Ｄ)現在の
在庫確保量 （月）
※(Ｃ)を基準に算出
　2024/7月報告
</t>
    <rPh sb="3" eb="5">
      <t>ゲンザイ</t>
    </rPh>
    <rPh sb="7" eb="9">
      <t>ザイコ</t>
    </rPh>
    <rPh sb="9" eb="11">
      <t>カクホ</t>
    </rPh>
    <rPh sb="11" eb="12">
      <t>リョウ</t>
    </rPh>
    <rPh sb="14" eb="15">
      <t>ゲツ</t>
    </rPh>
    <rPh sb="23" eb="25">
      <t>キジュン</t>
    </rPh>
    <rPh sb="26" eb="28">
      <t>サンシュツ</t>
    </rPh>
    <rPh sb="36" eb="37">
      <t>ガツ</t>
    </rPh>
    <rPh sb="37" eb="39">
      <t>ホウコク</t>
    </rPh>
    <phoneticPr fontId="2"/>
  </si>
  <si>
    <t>12月末
在庫</t>
    <rPh sb="2" eb="3">
      <t>ガツ</t>
    </rPh>
    <rPh sb="3" eb="4">
      <t>スエ</t>
    </rPh>
    <rPh sb="5" eb="7">
      <t>ザイコ</t>
    </rPh>
    <phoneticPr fontId="2"/>
  </si>
  <si>
    <t>3月末
在庫</t>
    <rPh sb="1" eb="2">
      <t>ガツ</t>
    </rPh>
    <rPh sb="2" eb="3">
      <t>スエ</t>
    </rPh>
    <rPh sb="4" eb="6">
      <t>ザイコ</t>
    </rPh>
    <phoneticPr fontId="2"/>
  </si>
  <si>
    <t>6月末
在庫</t>
    <rPh sb="1" eb="2">
      <t>ガツ</t>
    </rPh>
    <rPh sb="2" eb="3">
      <t>スエ</t>
    </rPh>
    <rPh sb="4" eb="6">
      <t>ザイコ</t>
    </rPh>
    <phoneticPr fontId="2"/>
  </si>
  <si>
    <t>在庫指数
※（Ｄ）÷３
※「現在の在庫確保量」を３か月で除したもの
※自動入力</t>
    <rPh sb="0" eb="2">
      <t>ザイコ</t>
    </rPh>
    <rPh sb="2" eb="4">
      <t>シスウ</t>
    </rPh>
    <rPh sb="15" eb="17">
      <t>ゲンザイ</t>
    </rPh>
    <rPh sb="18" eb="20">
      <t>ザイコ</t>
    </rPh>
    <rPh sb="20" eb="22">
      <t>カクホ</t>
    </rPh>
    <rPh sb="22" eb="23">
      <t>リョウ</t>
    </rPh>
    <rPh sb="27" eb="28">
      <t>ゲツ</t>
    </rPh>
    <rPh sb="29" eb="30">
      <t>ジョ</t>
    </rPh>
    <rPh sb="36" eb="38">
      <t>ジドウ</t>
    </rPh>
    <rPh sb="38" eb="40">
      <t>ニュウリョク</t>
    </rPh>
    <phoneticPr fontId="2"/>
  </si>
  <si>
    <t xml:space="preserve">(Ｄ)現在の在庫確保量 （月）
※(Ｃ)を基準に算出
</t>
    <rPh sb="3" eb="5">
      <t>ゲンザイ</t>
    </rPh>
    <rPh sb="6" eb="8">
      <t>ザイコ</t>
    </rPh>
    <rPh sb="8" eb="10">
      <t>カクホ</t>
    </rPh>
    <rPh sb="10" eb="11">
      <t>リョウ</t>
    </rPh>
    <rPh sb="13" eb="14">
      <t>ゲツ</t>
    </rPh>
    <rPh sb="22" eb="24">
      <t>キジュン</t>
    </rPh>
    <rPh sb="25" eb="27">
      <t>サンシュツ</t>
    </rPh>
    <phoneticPr fontId="2"/>
  </si>
  <si>
    <t>(Ｃ)現在の在庫確保量算出のための基準（月）
※（A）÷３</t>
    <rPh sb="3" eb="5">
      <t>ゲンザイ</t>
    </rPh>
    <rPh sb="6" eb="8">
      <t>ザイコ</t>
    </rPh>
    <rPh sb="8" eb="10">
      <t>カクホ</t>
    </rPh>
    <rPh sb="10" eb="11">
      <t>リョウ</t>
    </rPh>
    <rPh sb="11" eb="13">
      <t>サンシュツ</t>
    </rPh>
    <rPh sb="17" eb="19">
      <t>キジュン</t>
    </rPh>
    <rPh sb="20" eb="21">
      <t>ゲツ</t>
    </rPh>
    <phoneticPr fontId="2"/>
  </si>
  <si>
    <t>製造余力指数
(B/A)
※在庫放出分は除く。
※自動入力</t>
    <rPh sb="26" eb="30">
      <t>ジドウニュウリョク</t>
    </rPh>
    <phoneticPr fontId="2"/>
  </si>
  <si>
    <t>（B）製造余力
 （向こう3か月以内にさらに追加で増産して供給できる量）
※H列の余剰製造能力の種類が⑤の場合０を記入</t>
    <rPh sb="3" eb="7">
      <t>セイゾウヨリョク</t>
    </rPh>
    <rPh sb="25" eb="27">
      <t>ゾウサン</t>
    </rPh>
    <rPh sb="40" eb="41">
      <t>レツ</t>
    </rPh>
    <rPh sb="42" eb="48">
      <t>ヨジョウセイゾウノウリョク</t>
    </rPh>
    <rPh sb="58" eb="60">
      <t>キニュウ</t>
    </rPh>
    <phoneticPr fontId="2"/>
  </si>
  <si>
    <t xml:space="preserve">(A)製造余力指数の算出のための基準 （薬価基準収載単位ではない）
※｢過去３年間における連続した最大供給実績3か月分（４半期毎）｣又は｢直近3か月分｣のいずれか大きい方を記載
</t>
    <rPh sb="3" eb="5">
      <t>セイゾウ</t>
    </rPh>
    <rPh sb="5" eb="7">
      <t>ヨリョク</t>
    </rPh>
    <rPh sb="7" eb="9">
      <t>シスウ</t>
    </rPh>
    <phoneticPr fontId="2"/>
  </si>
  <si>
    <t>供給量を増加させるための
具体的な想定対応方法
※自由記載</t>
    <rPh sb="0" eb="2">
      <t>キョウキュウ</t>
    </rPh>
    <rPh sb="2" eb="3">
      <t>リョウ</t>
    </rPh>
    <rPh sb="4" eb="6">
      <t>ゾウカ</t>
    </rPh>
    <rPh sb="13" eb="15">
      <t>グタイ</t>
    </rPh>
    <rPh sb="14" eb="15">
      <t>カラダ</t>
    </rPh>
    <rPh sb="26" eb="30">
      <t>ジユウキサイ</t>
    </rPh>
    <phoneticPr fontId="2"/>
  </si>
  <si>
    <t>在庫指数
（3か月を1とした場合の比較）
A：1.5以上
 B：1～1.5
C：1
D：1未満</t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6" eb="28">
      <t>イジョウ</t>
    </rPh>
    <rPh sb="45" eb="47">
      <t>ミマン</t>
    </rPh>
    <phoneticPr fontId="2"/>
  </si>
  <si>
    <t>製造余力指数 
（「向こう3か月以内にさらに追加で増産して供給できる量」の指標）
A：0.5以上
B：0～0.5
C：0
D：出荷停止中</t>
    <rPh sb="0" eb="4">
      <t>セイゾウヨリョク</t>
    </rPh>
    <rPh sb="10" eb="11">
      <t>ム</t>
    </rPh>
    <rPh sb="25" eb="27">
      <t>ゾウサン</t>
    </rPh>
    <rPh sb="46" eb="48">
      <t>イジョウ</t>
    </rPh>
    <rPh sb="63" eb="68">
      <t>シュッカテイシチュウ</t>
    </rPh>
    <phoneticPr fontId="2"/>
  </si>
  <si>
    <t>→ここから厚労省に報告（様式３－２）</t>
    <rPh sb="5" eb="8">
      <t>コウロウショウ</t>
    </rPh>
    <rPh sb="9" eb="11">
      <t>ホウコク</t>
    </rPh>
    <rPh sb="12" eb="14">
      <t>ヨウシキ</t>
    </rPh>
    <phoneticPr fontId="2"/>
  </si>
  <si>
    <t>委託先の設備不具合より納品遅れが発生。４月末には在庫約3.9ヵ月に復活する見込み。</t>
    <rPh sb="0" eb="3">
      <t>イタクサキ</t>
    </rPh>
    <rPh sb="4" eb="6">
      <t>セツビ</t>
    </rPh>
    <rPh sb="6" eb="9">
      <t>フグアイ</t>
    </rPh>
    <rPh sb="11" eb="13">
      <t>ノウヒン</t>
    </rPh>
    <rPh sb="13" eb="14">
      <t>オク</t>
    </rPh>
    <rPh sb="16" eb="18">
      <t>ハッセイ</t>
    </rPh>
    <rPh sb="20" eb="21">
      <t>ガツ</t>
    </rPh>
    <rPh sb="21" eb="22">
      <t>マツ</t>
    </rPh>
    <rPh sb="24" eb="26">
      <t>ザイコ</t>
    </rPh>
    <rPh sb="26" eb="27">
      <t>ヤク</t>
    </rPh>
    <rPh sb="31" eb="32">
      <t>ゲツ</t>
    </rPh>
    <rPh sb="33" eb="35">
      <t>フッカツ</t>
    </rPh>
    <rPh sb="37" eb="39">
      <t>ミコ</t>
    </rPh>
    <phoneticPr fontId="2"/>
  </si>
  <si>
    <t>③その他（備考欄に記入）</t>
  </si>
  <si>
    <t>D</t>
  </si>
  <si>
    <t>(Ｄ)現在の在庫確保量 （月）</t>
    <rPh sb="3" eb="5">
      <t>ゲンザイ</t>
    </rPh>
    <rPh sb="6" eb="8">
      <t>ザイコ</t>
    </rPh>
    <rPh sb="8" eb="10">
      <t>カクホ</t>
    </rPh>
    <rPh sb="10" eb="11">
      <t>リョウ</t>
    </rPh>
    <rPh sb="13" eb="1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</si>
</sst>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38" fontId="9" fillId="0" borderId="0" xfId="1" applyFont="1" applyAlignment="1">
      <alignment horizontal="right" vertical="center" wrapText="1"/>
    </xf>
    <xf numFmtId="176" fontId="9" fillId="0" borderId="0" xfId="1" applyNumberFormat="1" applyFont="1">
      <alignment vertical="center"/>
    </xf>
    <xf numFmtId="38" fontId="9" fillId="0" borderId="0" xfId="1" applyFont="1">
      <alignment vertical="center"/>
    </xf>
    <xf numFmtId="176" fontId="9" fillId="0" borderId="0" xfId="0" applyNumberFormat="1" applyFont="1">
      <alignment vertical="center"/>
    </xf>
    <xf numFmtId="0" fontId="9" fillId="0" borderId="11" xfId="0" applyFont="1" applyBorder="1" applyAlignment="1">
      <alignment horizontal="right" vertical="center"/>
    </xf>
    <xf numFmtId="31" fontId="9" fillId="0" borderId="12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9" fontId="9" fillId="4" borderId="5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38" fontId="11" fillId="4" borderId="2" xfId="1" applyFont="1" applyFill="1" applyBorder="1" applyAlignment="1">
      <alignment horizontal="center" vertical="center" wrapText="1"/>
    </xf>
    <xf numFmtId="38" fontId="9" fillId="4" borderId="2" xfId="1" applyFont="1" applyFill="1" applyBorder="1" applyAlignment="1">
      <alignment horizontal="center" vertical="center" wrapText="1"/>
    </xf>
    <xf numFmtId="176" fontId="9" fillId="4" borderId="5" xfId="0" applyNumberFormat="1" applyFont="1" applyFill="1" applyBorder="1" applyAlignment="1">
      <alignment horizontal="center" vertical="center" wrapText="1"/>
    </xf>
    <xf numFmtId="38" fontId="9" fillId="3" borderId="5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justify" vertical="center" wrapText="1"/>
    </xf>
    <xf numFmtId="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 wrapText="1"/>
    </xf>
    <xf numFmtId="38" fontId="9" fillId="0" borderId="1" xfId="1" applyFont="1" applyBorder="1" applyAlignment="1">
      <alignment horizontal="right" vertical="center" wrapText="1"/>
    </xf>
    <xf numFmtId="176" fontId="9" fillId="0" borderId="6" xfId="0" applyNumberFormat="1" applyFont="1" applyBorder="1">
      <alignment vertical="center"/>
    </xf>
    <xf numFmtId="38" fontId="9" fillId="0" borderId="8" xfId="1" applyFont="1" applyBorder="1">
      <alignment vertical="center"/>
    </xf>
    <xf numFmtId="177" fontId="9" fillId="0" borderId="1" xfId="0" applyNumberFormat="1" applyFont="1" applyBorder="1">
      <alignment vertical="center"/>
    </xf>
    <xf numFmtId="176" fontId="9" fillId="0" borderId="3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38" fontId="9" fillId="0" borderId="0" xfId="1" applyFont="1" applyBorder="1">
      <alignment vertical="center"/>
    </xf>
    <xf numFmtId="38" fontId="9" fillId="0" borderId="0" xfId="1" applyFont="1" applyBorder="1" applyAlignment="1">
      <alignment horizontal="right" vertical="center" wrapText="1"/>
    </xf>
    <xf numFmtId="176" fontId="9" fillId="0" borderId="0" xfId="1" applyNumberFormat="1" applyFont="1" applyBorder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176" fontId="12" fillId="0" borderId="0" xfId="0" applyNumberFormat="1" applyFont="1">
      <alignment vertical="center"/>
    </xf>
    <xf numFmtId="38" fontId="12" fillId="0" borderId="0" xfId="1" applyFont="1">
      <alignment vertical="center"/>
    </xf>
    <xf numFmtId="176" fontId="12" fillId="0" borderId="0" xfId="1" applyNumberFormat="1" applyFont="1">
      <alignment vertical="center"/>
    </xf>
    <xf numFmtId="38" fontId="12" fillId="0" borderId="0" xfId="1" applyFont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38" fontId="12" fillId="0" borderId="0" xfId="1" applyFont="1" applyBorder="1">
      <alignment vertical="center"/>
    </xf>
    <xf numFmtId="176" fontId="12" fillId="0" borderId="0" xfId="1" applyNumberFormat="1" applyFont="1" applyBorder="1">
      <alignment vertical="center"/>
    </xf>
    <xf numFmtId="38" fontId="12" fillId="0" borderId="0" xfId="1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8" fontId="14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 wrapText="1"/>
    </xf>
    <xf numFmtId="176" fontId="9" fillId="5" borderId="3" xfId="1" applyNumberFormat="1" applyFont="1" applyFill="1" applyBorder="1" applyAlignment="1">
      <alignment horizontal="right" vertical="center" wrapText="1"/>
    </xf>
    <xf numFmtId="177" fontId="9" fillId="5" borderId="1" xfId="0" applyNumberFormat="1" applyFont="1" applyFill="1" applyBorder="1">
      <alignment vertical="center"/>
    </xf>
    <xf numFmtId="38" fontId="9" fillId="5" borderId="3" xfId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14" fillId="6" borderId="1" xfId="0" applyNumberFormat="1" applyFont="1" applyFill="1" applyBorder="1" applyAlignment="1">
      <alignment horizontal="center" vertical="center"/>
    </xf>
    <xf numFmtId="177" fontId="14" fillId="6" borderId="3" xfId="0" applyNumberFormat="1" applyFont="1" applyFill="1" applyBorder="1" applyAlignment="1">
      <alignment horizontal="center" vertical="center"/>
    </xf>
    <xf numFmtId="38" fontId="14" fillId="6" borderId="1" xfId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76" fontId="9" fillId="6" borderId="3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>
      <alignment vertical="center"/>
    </xf>
    <xf numFmtId="0" fontId="4" fillId="0" borderId="17" xfId="0" applyFont="1" applyBorder="1">
      <alignment vertical="center"/>
    </xf>
    <xf numFmtId="0" fontId="18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38" fontId="20" fillId="0" borderId="0" xfId="1" applyFont="1">
      <alignment vertical="center"/>
    </xf>
    <xf numFmtId="176" fontId="20" fillId="0" borderId="0" xfId="1" applyNumberFormat="1" applyFont="1">
      <alignment vertical="center"/>
    </xf>
    <xf numFmtId="38" fontId="20" fillId="0" borderId="0" xfId="1" applyFont="1" applyAlignment="1">
      <alignment horizontal="right" vertical="center" wrapText="1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10" xfId="0" applyFont="1" applyBorder="1">
      <alignment vertical="center"/>
    </xf>
    <xf numFmtId="0" fontId="22" fillId="0" borderId="0" xfId="0" applyFont="1" applyAlignment="1">
      <alignment horizontal="right"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25082/Documents/&#12358;&#12388;&#12398;&#12415;&#12420;/&#9734;40&#30058;&#21488;&#12288;&#28169;&#22806;&#32113;&#25324;&#37096;/&#28169;&#22806;&#32113;&#25324;&#37096;/2023&#19979;&#26399;/&#25104;&#24029;&#29677;&#65288;&#24460;&#21322;&#25126;&#65289;/GL/20231214&#28580;&#30000;&#30707;&#12373;&#12435;/&#24403;&#26085;/&#35069;&#36896;&#20313;&#21147;or&#22312;&#24235;&#30906;&#20445;&#12398;&#21697;&#30446;&#12471;&#12511;&#12517;&#12524;&#12540;&#12471;&#12519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85" zoomScaleNormal="85" workbookViewId="0">
      <selection activeCell="D22" sqref="D22"/>
    </sheetView>
  </sheetViews>
  <sheetFormatPr defaultRowHeight="18.75" x14ac:dyDescent="0.4"/>
  <cols>
    <col min="1" max="1" width="12.375" customWidth="1"/>
    <col min="2" max="2" width="21.625" customWidth="1"/>
    <col min="3" max="3" width="23.5" bestFit="1" customWidth="1"/>
    <col min="4" max="4" width="21.5" customWidth="1"/>
    <col min="5" max="5" width="43.625" customWidth="1"/>
    <col min="6" max="6" width="31.25" customWidth="1"/>
    <col min="7" max="7" width="15.875" customWidth="1"/>
    <col min="8" max="8" width="24.75" bestFit="1" customWidth="1"/>
  </cols>
  <sheetData>
    <row r="1" spans="1:8" ht="35.25" thickBot="1" x14ac:dyDescent="0.45">
      <c r="A1" s="2" t="s">
        <v>7</v>
      </c>
      <c r="B1" s="2" t="s">
        <v>3</v>
      </c>
      <c r="C1" s="3" t="s">
        <v>32</v>
      </c>
      <c r="D1" s="2" t="s">
        <v>37</v>
      </c>
      <c r="E1" s="5" t="s">
        <v>42</v>
      </c>
      <c r="F1" s="9" t="s">
        <v>23</v>
      </c>
      <c r="G1" s="6" t="s">
        <v>25</v>
      </c>
      <c r="H1" s="8" t="s">
        <v>43</v>
      </c>
    </row>
    <row r="2" spans="1:8" ht="18" customHeight="1" thickTop="1" x14ac:dyDescent="0.4">
      <c r="A2" t="s">
        <v>8</v>
      </c>
      <c r="B2" s="10" t="s">
        <v>48</v>
      </c>
      <c r="C2" t="s">
        <v>5</v>
      </c>
      <c r="D2" t="s">
        <v>33</v>
      </c>
      <c r="E2" s="1" t="s">
        <v>16</v>
      </c>
      <c r="F2" s="1" t="s">
        <v>21</v>
      </c>
      <c r="G2" t="s">
        <v>27</v>
      </c>
      <c r="H2" s="1" t="s">
        <v>39</v>
      </c>
    </row>
    <row r="3" spans="1:8" x14ac:dyDescent="0.4">
      <c r="A3" t="s">
        <v>9</v>
      </c>
      <c r="B3" s="7" t="s">
        <v>49</v>
      </c>
      <c r="D3" t="s">
        <v>35</v>
      </c>
      <c r="E3" t="s">
        <v>17</v>
      </c>
      <c r="F3" s="1"/>
      <c r="G3" t="s">
        <v>29</v>
      </c>
      <c r="H3" t="s">
        <v>40</v>
      </c>
    </row>
    <row r="4" spans="1:8" x14ac:dyDescent="0.4">
      <c r="A4" t="s">
        <v>10</v>
      </c>
      <c r="B4" s="7" t="s">
        <v>45</v>
      </c>
      <c r="D4" t="s">
        <v>34</v>
      </c>
      <c r="E4" s="1" t="s">
        <v>18</v>
      </c>
      <c r="G4" t="s">
        <v>31</v>
      </c>
      <c r="H4" t="s">
        <v>38</v>
      </c>
    </row>
    <row r="5" spans="1:8" x14ac:dyDescent="0.4">
      <c r="A5" t="s">
        <v>11</v>
      </c>
      <c r="B5" s="7" t="s">
        <v>46</v>
      </c>
      <c r="D5" t="s">
        <v>12</v>
      </c>
      <c r="E5" s="1" t="s">
        <v>19</v>
      </c>
      <c r="G5" t="s">
        <v>44</v>
      </c>
    </row>
    <row r="6" spans="1:8" x14ac:dyDescent="0.4">
      <c r="B6" s="4" t="s">
        <v>47</v>
      </c>
      <c r="D6" t="s">
        <v>13</v>
      </c>
      <c r="E6" s="1" t="s">
        <v>22</v>
      </c>
    </row>
    <row r="7" spans="1:8" x14ac:dyDescent="0.4">
      <c r="B7" s="4" t="s">
        <v>50</v>
      </c>
      <c r="E7" s="1" t="s">
        <v>41</v>
      </c>
    </row>
    <row r="8" spans="1:8" x14ac:dyDescent="0.4">
      <c r="D8" s="1"/>
    </row>
    <row r="14" spans="1:8" x14ac:dyDescent="0.4">
      <c r="B14" s="1"/>
    </row>
    <row r="20" ht="17.100000000000001" customHeight="1" x14ac:dyDescent="0.4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570E-E862-44CD-B47F-0FF2B4F844F5}">
  <sheetPr>
    <pageSetUpPr fitToPage="1"/>
  </sheetPr>
  <dimension ref="B1:U21"/>
  <sheetViews>
    <sheetView tabSelected="1" view="pageBreakPreview" zoomScale="50" zoomScaleNormal="50" zoomScaleSheetLayoutView="50" workbookViewId="0"/>
  </sheetViews>
  <sheetFormatPr defaultColWidth="8.75" defaultRowHeight="21" x14ac:dyDescent="0.4"/>
  <cols>
    <col min="1" max="1" width="4.625" style="12" customWidth="1"/>
    <col min="2" max="2" width="19.5" style="12" customWidth="1"/>
    <col min="3" max="5" width="25.25" style="12" customWidth="1"/>
    <col min="6" max="6" width="67.625" style="12" customWidth="1"/>
    <col min="7" max="7" width="21.25" style="12" customWidth="1"/>
    <col min="8" max="9" width="30" style="12" customWidth="1"/>
    <col min="10" max="10" width="30" style="13" customWidth="1"/>
    <col min="11" max="11" width="30.25" style="12" customWidth="1"/>
    <col min="12" max="13" width="30.25" style="14" customWidth="1"/>
    <col min="14" max="14" width="48.25" style="15" hidden="1" customWidth="1"/>
    <col min="15" max="15" width="38.25" style="16" hidden="1" customWidth="1"/>
    <col min="16" max="16" width="35.875" style="16" hidden="1" customWidth="1"/>
    <col min="17" max="17" width="39" style="17" hidden="1" customWidth="1"/>
    <col min="18" max="18" width="30.375" style="18" hidden="1" customWidth="1"/>
    <col min="19" max="19" width="27.75" style="12" hidden="1" customWidth="1"/>
    <col min="20" max="20" width="30" style="19" hidden="1" customWidth="1"/>
    <col min="21" max="21" width="46.625" style="12" customWidth="1"/>
    <col min="22" max="16384" width="8.75" style="12"/>
  </cols>
  <sheetData>
    <row r="1" spans="2:21" ht="21.75" thickBot="1" x14ac:dyDescent="0.45">
      <c r="B1" s="11" t="s">
        <v>107</v>
      </c>
    </row>
    <row r="2" spans="2:21" ht="21.75" thickBot="1" x14ac:dyDescent="0.45">
      <c r="B2" s="20" t="s">
        <v>24</v>
      </c>
      <c r="C2" s="21">
        <v>45945</v>
      </c>
      <c r="M2" s="22"/>
      <c r="N2" s="23"/>
    </row>
    <row r="4" spans="2:21" ht="201" customHeight="1" thickBot="1" x14ac:dyDescent="0.45">
      <c r="B4" s="24" t="s">
        <v>7</v>
      </c>
      <c r="C4" s="25" t="s">
        <v>2</v>
      </c>
      <c r="D4" s="26" t="s">
        <v>1</v>
      </c>
      <c r="E4" s="26" t="s">
        <v>4</v>
      </c>
      <c r="F4" s="24" t="s">
        <v>0</v>
      </c>
      <c r="G4" s="25" t="s">
        <v>14</v>
      </c>
      <c r="H4" s="27" t="s">
        <v>36</v>
      </c>
      <c r="I4" s="27" t="s">
        <v>51</v>
      </c>
      <c r="J4" s="28" t="s">
        <v>98</v>
      </c>
      <c r="K4" s="34" t="s">
        <v>20</v>
      </c>
      <c r="L4" s="29" t="s">
        <v>99</v>
      </c>
      <c r="M4" s="34" t="s">
        <v>43</v>
      </c>
      <c r="N4" s="52" t="s">
        <v>100</v>
      </c>
      <c r="O4" s="30" t="s">
        <v>101</v>
      </c>
      <c r="P4" s="31" t="s">
        <v>102</v>
      </c>
      <c r="Q4" s="32" t="s">
        <v>103</v>
      </c>
      <c r="R4" s="33" t="s">
        <v>104</v>
      </c>
      <c r="S4" s="34" t="s">
        <v>105</v>
      </c>
      <c r="T4" s="35" t="s">
        <v>106</v>
      </c>
      <c r="U4" s="36" t="s">
        <v>6</v>
      </c>
    </row>
    <row r="5" spans="2:21" ht="98.45" customHeight="1" thickTop="1" x14ac:dyDescent="0.4">
      <c r="B5" s="37" t="s">
        <v>92</v>
      </c>
      <c r="C5" s="37" t="s">
        <v>93</v>
      </c>
      <c r="D5" s="37" t="s">
        <v>52</v>
      </c>
      <c r="E5" s="37" t="s">
        <v>53</v>
      </c>
      <c r="F5" s="38" t="s">
        <v>54</v>
      </c>
      <c r="G5" s="37" t="s">
        <v>55</v>
      </c>
      <c r="H5" s="38" t="s">
        <v>35</v>
      </c>
      <c r="I5" s="37" t="s">
        <v>15</v>
      </c>
      <c r="J5" s="39" t="s">
        <v>26</v>
      </c>
      <c r="K5" s="37" t="s">
        <v>21</v>
      </c>
      <c r="L5" s="40" t="s">
        <v>26</v>
      </c>
      <c r="M5" s="55"/>
      <c r="N5" s="53" t="s">
        <v>91</v>
      </c>
      <c r="O5" s="41">
        <v>318300</v>
      </c>
      <c r="P5" s="42">
        <v>500000</v>
      </c>
      <c r="Q5" s="43">
        <f t="shared" ref="Q5:Q16" si="0">P5/O5</f>
        <v>1.5708451146716933</v>
      </c>
      <c r="R5" s="44">
        <f>O5/3</f>
        <v>106100</v>
      </c>
      <c r="S5" s="45">
        <v>4.3543826578699338</v>
      </c>
      <c r="T5" s="46">
        <f t="shared" ref="T5:T16" si="1">S5/3</f>
        <v>1.4514608859566447</v>
      </c>
      <c r="U5" s="37"/>
    </row>
    <row r="6" spans="2:21" ht="98.45" customHeight="1" x14ac:dyDescent="0.4">
      <c r="B6" s="37" t="s">
        <v>92</v>
      </c>
      <c r="C6" s="37" t="s">
        <v>94</v>
      </c>
      <c r="D6" s="47" t="s">
        <v>56</v>
      </c>
      <c r="E6" s="37" t="s">
        <v>53</v>
      </c>
      <c r="F6" s="37" t="s">
        <v>57</v>
      </c>
      <c r="G6" s="37" t="s">
        <v>58</v>
      </c>
      <c r="H6" s="37" t="s">
        <v>35</v>
      </c>
      <c r="I6" s="37" t="s">
        <v>15</v>
      </c>
      <c r="J6" s="39" t="s">
        <v>28</v>
      </c>
      <c r="K6" s="37" t="s">
        <v>21</v>
      </c>
      <c r="L6" s="40" t="s">
        <v>26</v>
      </c>
      <c r="M6" s="55"/>
      <c r="N6" s="53" t="s">
        <v>91</v>
      </c>
      <c r="O6" s="41">
        <v>965000</v>
      </c>
      <c r="P6" s="42">
        <v>500000</v>
      </c>
      <c r="Q6" s="43">
        <f t="shared" si="0"/>
        <v>0.51813471502590669</v>
      </c>
      <c r="R6" s="44">
        <f t="shared" ref="R6:R16" si="2">O6/3</f>
        <v>321666.66666666669</v>
      </c>
      <c r="S6" s="45">
        <v>6.1840414507772019</v>
      </c>
      <c r="T6" s="46">
        <f t="shared" si="1"/>
        <v>2.0613471502590675</v>
      </c>
      <c r="U6" s="37"/>
    </row>
    <row r="7" spans="2:21" ht="98.45" customHeight="1" x14ac:dyDescent="0.4">
      <c r="B7" s="37" t="s">
        <v>92</v>
      </c>
      <c r="C7" s="48" t="s">
        <v>59</v>
      </c>
      <c r="D7" s="37" t="s">
        <v>59</v>
      </c>
      <c r="E7" s="37" t="s">
        <v>53</v>
      </c>
      <c r="F7" s="37" t="s">
        <v>60</v>
      </c>
      <c r="G7" s="37" t="s">
        <v>61</v>
      </c>
      <c r="H7" s="37" t="s">
        <v>35</v>
      </c>
      <c r="I7" s="37" t="s">
        <v>15</v>
      </c>
      <c r="J7" s="39" t="s">
        <v>26</v>
      </c>
      <c r="K7" s="37" t="s">
        <v>21</v>
      </c>
      <c r="L7" s="40" t="s">
        <v>26</v>
      </c>
      <c r="M7" s="55"/>
      <c r="N7" s="53" t="s">
        <v>91</v>
      </c>
      <c r="O7" s="41">
        <v>37700</v>
      </c>
      <c r="P7" s="42">
        <v>500000</v>
      </c>
      <c r="Q7" s="43">
        <f t="shared" si="0"/>
        <v>13.262599469496021</v>
      </c>
      <c r="R7" s="44">
        <f t="shared" si="2"/>
        <v>12566.666666666666</v>
      </c>
      <c r="S7" s="45">
        <v>5.7692307692307692</v>
      </c>
      <c r="T7" s="46">
        <f t="shared" si="1"/>
        <v>1.9230769230769231</v>
      </c>
      <c r="U7" s="37"/>
    </row>
    <row r="8" spans="2:21" ht="98.45" customHeight="1" x14ac:dyDescent="0.4">
      <c r="B8" s="37" t="s">
        <v>92</v>
      </c>
      <c r="C8" s="48" t="s">
        <v>62</v>
      </c>
      <c r="D8" s="37" t="s">
        <v>62</v>
      </c>
      <c r="E8" s="37" t="s">
        <v>53</v>
      </c>
      <c r="F8" s="37" t="s">
        <v>63</v>
      </c>
      <c r="G8" s="37" t="s">
        <v>64</v>
      </c>
      <c r="H8" s="37" t="s">
        <v>33</v>
      </c>
      <c r="I8" s="37" t="s">
        <v>15</v>
      </c>
      <c r="J8" s="39" t="s">
        <v>28</v>
      </c>
      <c r="K8" s="37"/>
      <c r="L8" s="40" t="s">
        <v>28</v>
      </c>
      <c r="M8" s="55"/>
      <c r="N8" s="53"/>
      <c r="O8" s="41">
        <v>6174500</v>
      </c>
      <c r="P8" s="42">
        <v>1550000</v>
      </c>
      <c r="Q8" s="43">
        <f t="shared" si="0"/>
        <v>0.25103247226496073</v>
      </c>
      <c r="R8" s="44">
        <f t="shared" si="2"/>
        <v>2058166.6666666667</v>
      </c>
      <c r="S8" s="45">
        <v>3.2189327071017897</v>
      </c>
      <c r="T8" s="46">
        <f t="shared" si="1"/>
        <v>1.0729775690339298</v>
      </c>
      <c r="U8" s="37"/>
    </row>
    <row r="9" spans="2:21" ht="98.45" customHeight="1" x14ac:dyDescent="0.4">
      <c r="B9" s="37" t="s">
        <v>92</v>
      </c>
      <c r="C9" s="37" t="s">
        <v>65</v>
      </c>
      <c r="D9" s="37" t="s">
        <v>65</v>
      </c>
      <c r="E9" s="37" t="s">
        <v>53</v>
      </c>
      <c r="F9" s="37" t="s">
        <v>66</v>
      </c>
      <c r="G9" s="37" t="s">
        <v>67</v>
      </c>
      <c r="H9" s="37" t="s">
        <v>33</v>
      </c>
      <c r="I9" s="37" t="s">
        <v>15</v>
      </c>
      <c r="J9" s="39" t="s">
        <v>28</v>
      </c>
      <c r="K9" s="37"/>
      <c r="L9" s="40" t="s">
        <v>28</v>
      </c>
      <c r="M9" s="55"/>
      <c r="N9" s="53" t="s">
        <v>91</v>
      </c>
      <c r="O9" s="41">
        <v>1640100</v>
      </c>
      <c r="P9" s="42">
        <v>560000</v>
      </c>
      <c r="Q9" s="43">
        <f t="shared" si="0"/>
        <v>0.3414425949637217</v>
      </c>
      <c r="R9" s="44">
        <f t="shared" si="2"/>
        <v>546700</v>
      </c>
      <c r="S9" s="45">
        <v>3.5236875800256082</v>
      </c>
      <c r="T9" s="46">
        <f t="shared" si="1"/>
        <v>1.1745625266752027</v>
      </c>
      <c r="U9" s="37"/>
    </row>
    <row r="10" spans="2:21" ht="98.45" customHeight="1" x14ac:dyDescent="0.4">
      <c r="B10" s="37" t="s">
        <v>92</v>
      </c>
      <c r="C10" s="37" t="s">
        <v>68</v>
      </c>
      <c r="D10" s="37" t="s">
        <v>68</v>
      </c>
      <c r="E10" s="37" t="s">
        <v>53</v>
      </c>
      <c r="F10" s="37" t="s">
        <v>69</v>
      </c>
      <c r="G10" s="37" t="s">
        <v>70</v>
      </c>
      <c r="H10" s="37" t="s">
        <v>33</v>
      </c>
      <c r="I10" s="37" t="s">
        <v>15</v>
      </c>
      <c r="J10" s="39" t="s">
        <v>28</v>
      </c>
      <c r="K10" s="37" t="s">
        <v>21</v>
      </c>
      <c r="L10" s="40" t="s">
        <v>26</v>
      </c>
      <c r="M10" s="55"/>
      <c r="N10" s="53"/>
      <c r="O10" s="41">
        <v>1079900</v>
      </c>
      <c r="P10" s="42">
        <v>475000</v>
      </c>
      <c r="Q10" s="43">
        <f t="shared" si="0"/>
        <v>0.43985554217983147</v>
      </c>
      <c r="R10" s="44">
        <f t="shared" si="2"/>
        <v>359966.66666666669</v>
      </c>
      <c r="S10" s="45">
        <v>5.5791276970089818</v>
      </c>
      <c r="T10" s="46">
        <f t="shared" si="1"/>
        <v>1.8597092323363273</v>
      </c>
      <c r="U10" s="37"/>
    </row>
    <row r="11" spans="2:21" ht="98.45" customHeight="1" x14ac:dyDescent="0.4">
      <c r="B11" s="37" t="s">
        <v>95</v>
      </c>
      <c r="C11" s="37" t="s">
        <v>71</v>
      </c>
      <c r="D11" s="37" t="s">
        <v>71</v>
      </c>
      <c r="E11" s="37" t="s">
        <v>53</v>
      </c>
      <c r="F11" s="37" t="s">
        <v>72</v>
      </c>
      <c r="G11" s="37" t="s">
        <v>73</v>
      </c>
      <c r="H11" s="37" t="s">
        <v>74</v>
      </c>
      <c r="I11" s="37" t="s">
        <v>16</v>
      </c>
      <c r="J11" s="39" t="s">
        <v>28</v>
      </c>
      <c r="K11" s="37" t="s">
        <v>21</v>
      </c>
      <c r="L11" s="40" t="s">
        <v>26</v>
      </c>
      <c r="M11" s="55"/>
      <c r="N11" s="53"/>
      <c r="O11" s="41">
        <v>324070</v>
      </c>
      <c r="P11" s="42">
        <v>33453</v>
      </c>
      <c r="Q11" s="43">
        <f t="shared" si="0"/>
        <v>0.10322769771962848</v>
      </c>
      <c r="R11" s="44">
        <f t="shared" si="2"/>
        <v>108023.33333333333</v>
      </c>
      <c r="S11" s="45">
        <v>6.5222019933964885</v>
      </c>
      <c r="T11" s="46">
        <f t="shared" si="1"/>
        <v>2.174067331132163</v>
      </c>
      <c r="U11" s="37"/>
    </row>
    <row r="12" spans="2:21" ht="98.45" customHeight="1" x14ac:dyDescent="0.4">
      <c r="B12" s="37" t="s">
        <v>95</v>
      </c>
      <c r="C12" s="37" t="s">
        <v>96</v>
      </c>
      <c r="D12" s="37" t="s">
        <v>75</v>
      </c>
      <c r="E12" s="37" t="s">
        <v>53</v>
      </c>
      <c r="F12" s="37" t="s">
        <v>76</v>
      </c>
      <c r="G12" s="37" t="s">
        <v>77</v>
      </c>
      <c r="H12" s="37" t="s">
        <v>35</v>
      </c>
      <c r="I12" s="37" t="s">
        <v>15</v>
      </c>
      <c r="J12" s="39" t="s">
        <v>26</v>
      </c>
      <c r="K12" s="37" t="s">
        <v>21</v>
      </c>
      <c r="L12" s="40" t="s">
        <v>28</v>
      </c>
      <c r="M12" s="55"/>
      <c r="N12" s="53" t="s">
        <v>91</v>
      </c>
      <c r="O12" s="41">
        <v>40800</v>
      </c>
      <c r="P12" s="42">
        <v>42750</v>
      </c>
      <c r="Q12" s="43">
        <f t="shared" si="0"/>
        <v>1.0477941176470589</v>
      </c>
      <c r="R12" s="44">
        <f t="shared" si="2"/>
        <v>13600</v>
      </c>
      <c r="S12" s="45">
        <v>4.3272058823529411</v>
      </c>
      <c r="T12" s="46">
        <f t="shared" si="1"/>
        <v>1.4424019607843137</v>
      </c>
      <c r="U12" s="37"/>
    </row>
    <row r="13" spans="2:21" ht="98.45" customHeight="1" x14ac:dyDescent="0.4">
      <c r="B13" s="37" t="s">
        <v>95</v>
      </c>
      <c r="C13" s="37" t="s">
        <v>78</v>
      </c>
      <c r="D13" s="37" t="s">
        <v>78</v>
      </c>
      <c r="E13" s="37" t="s">
        <v>53</v>
      </c>
      <c r="F13" s="37" t="s">
        <v>79</v>
      </c>
      <c r="G13" s="37" t="s">
        <v>80</v>
      </c>
      <c r="H13" s="37" t="s">
        <v>81</v>
      </c>
      <c r="I13" s="37" t="s">
        <v>15</v>
      </c>
      <c r="J13" s="39" t="s">
        <v>26</v>
      </c>
      <c r="K13" s="37" t="s">
        <v>21</v>
      </c>
      <c r="L13" s="40" t="s">
        <v>26</v>
      </c>
      <c r="M13" s="55"/>
      <c r="N13" s="53"/>
      <c r="O13" s="41">
        <v>23520</v>
      </c>
      <c r="P13" s="42">
        <v>37700</v>
      </c>
      <c r="Q13" s="43">
        <f t="shared" si="0"/>
        <v>1.602891156462585</v>
      </c>
      <c r="R13" s="44">
        <f t="shared" si="2"/>
        <v>7840</v>
      </c>
      <c r="S13" s="45">
        <v>8.200255102040817</v>
      </c>
      <c r="T13" s="46">
        <f t="shared" si="1"/>
        <v>2.733418367346939</v>
      </c>
      <c r="U13" s="37"/>
    </row>
    <row r="14" spans="2:21" ht="98.45" customHeight="1" x14ac:dyDescent="0.4">
      <c r="B14" s="37" t="s">
        <v>95</v>
      </c>
      <c r="C14" s="37" t="s">
        <v>82</v>
      </c>
      <c r="D14" s="37" t="s">
        <v>82</v>
      </c>
      <c r="E14" s="37" t="s">
        <v>53</v>
      </c>
      <c r="F14" s="37" t="s">
        <v>83</v>
      </c>
      <c r="G14" s="37" t="s">
        <v>84</v>
      </c>
      <c r="H14" s="37" t="s">
        <v>74</v>
      </c>
      <c r="I14" s="37" t="s">
        <v>15</v>
      </c>
      <c r="J14" s="39" t="s">
        <v>30</v>
      </c>
      <c r="K14" s="37"/>
      <c r="L14" s="40" t="s">
        <v>28</v>
      </c>
      <c r="M14" s="55"/>
      <c r="N14" s="54" t="s">
        <v>97</v>
      </c>
      <c r="O14" s="41">
        <v>481870</v>
      </c>
      <c r="P14" s="42">
        <v>0</v>
      </c>
      <c r="Q14" s="43">
        <f t="shared" si="0"/>
        <v>0</v>
      </c>
      <c r="R14" s="44">
        <f t="shared" si="2"/>
        <v>160623.33333333334</v>
      </c>
      <c r="S14" s="45">
        <v>3.1751302218440656</v>
      </c>
      <c r="T14" s="46">
        <f t="shared" si="1"/>
        <v>1.0583767406146884</v>
      </c>
      <c r="U14" s="37"/>
    </row>
    <row r="15" spans="2:21" ht="98.45" customHeight="1" x14ac:dyDescent="0.4">
      <c r="B15" s="37" t="s">
        <v>95</v>
      </c>
      <c r="C15" s="37" t="s">
        <v>85</v>
      </c>
      <c r="D15" s="37" t="s">
        <v>85</v>
      </c>
      <c r="E15" s="37" t="s">
        <v>53</v>
      </c>
      <c r="F15" s="37" t="s">
        <v>86</v>
      </c>
      <c r="G15" s="37" t="s">
        <v>87</v>
      </c>
      <c r="H15" s="37" t="s">
        <v>74</v>
      </c>
      <c r="I15" s="37" t="s">
        <v>15</v>
      </c>
      <c r="J15" s="39" t="s">
        <v>30</v>
      </c>
      <c r="K15" s="37"/>
      <c r="L15" s="40" t="s">
        <v>28</v>
      </c>
      <c r="M15" s="55"/>
      <c r="N15" s="54" t="s">
        <v>97</v>
      </c>
      <c r="O15" s="41">
        <v>281490</v>
      </c>
      <c r="P15" s="42">
        <v>0</v>
      </c>
      <c r="Q15" s="43">
        <f t="shared" si="0"/>
        <v>0</v>
      </c>
      <c r="R15" s="44">
        <f t="shared" si="2"/>
        <v>93830</v>
      </c>
      <c r="S15" s="45">
        <v>3.1972716615155066</v>
      </c>
      <c r="T15" s="46">
        <f t="shared" si="1"/>
        <v>1.0657572205051689</v>
      </c>
      <c r="U15" s="37"/>
    </row>
    <row r="16" spans="2:21" ht="98.45" customHeight="1" x14ac:dyDescent="0.4">
      <c r="B16" s="37" t="s">
        <v>95</v>
      </c>
      <c r="C16" s="37" t="s">
        <v>88</v>
      </c>
      <c r="D16" s="37" t="s">
        <v>88</v>
      </c>
      <c r="E16" s="37" t="s">
        <v>53</v>
      </c>
      <c r="F16" s="37" t="s">
        <v>89</v>
      </c>
      <c r="G16" s="37" t="s">
        <v>90</v>
      </c>
      <c r="H16" s="37" t="s">
        <v>74</v>
      </c>
      <c r="I16" s="37" t="s">
        <v>15</v>
      </c>
      <c r="J16" s="39" t="s">
        <v>26</v>
      </c>
      <c r="K16" s="37" t="s">
        <v>21</v>
      </c>
      <c r="L16" s="40" t="s">
        <v>26</v>
      </c>
      <c r="M16" s="55"/>
      <c r="N16" s="54" t="s">
        <v>97</v>
      </c>
      <c r="O16" s="41">
        <v>30210</v>
      </c>
      <c r="P16" s="42">
        <v>30000</v>
      </c>
      <c r="Q16" s="43">
        <f t="shared" si="0"/>
        <v>0.99304865938430986</v>
      </c>
      <c r="R16" s="44">
        <f t="shared" si="2"/>
        <v>10070</v>
      </c>
      <c r="S16" s="45">
        <v>6.9513406156901691</v>
      </c>
      <c r="T16" s="46">
        <f t="shared" si="1"/>
        <v>2.3171135385633899</v>
      </c>
      <c r="U16" s="37"/>
    </row>
    <row r="20" spans="2:18" x14ac:dyDescent="0.4">
      <c r="O20" s="12"/>
      <c r="P20" s="12"/>
      <c r="Q20" s="19"/>
      <c r="R20" s="49"/>
    </row>
    <row r="21" spans="2:18" x14ac:dyDescent="0.4">
      <c r="B21" s="11"/>
      <c r="O21" s="50"/>
      <c r="P21" s="50"/>
      <c r="Q21" s="51"/>
      <c r="R21" s="49"/>
    </row>
  </sheetData>
  <sheetProtection algorithmName="SHA-512" hashValue="wyqiCVucb7Rsroqh0Z8Cwpt6BjEkS1RWvJJcYiDPJtK5RLz4pPQRALdCUNSOVZZu4ECqcCRLNsi18WaMw0xiCw==" saltValue="J51ZDQa63mrRMiDy5A6quw==" spinCount="100000" sheet="1" objects="1" scenarios="1"/>
  <phoneticPr fontId="2"/>
  <pageMargins left="0.7" right="0.7" top="0.75" bottom="0.75" header="0.3" footer="0.3"/>
  <pageSetup paperSize="8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5234A0-9C48-46A0-AAF5-1D2AF6CC8DF0}">
          <x14:formula1>
            <xm:f>'（入力規則）'!#REF!</xm:f>
          </x14:formula1>
          <xm:sqref>B22:B1048576 B9:B19</xm:sqref>
        </x14:dataValidation>
        <x14:dataValidation type="list" allowBlank="1" showInputMessage="1" showErrorMessage="1" xr:uid="{5AFFC77C-C753-482D-87A9-1F3322B9E7BC}">
          <x14:formula1>
            <xm:f>'C:\Users\425082\Documents\うつのみや\☆40番台　渉外統括部\渉外統括部\2023下期\成川班（後半戦）\GL\20231214澤田石さん\当日\[製造余力or在庫確保の品目シミュレーション.xlsx]入力規則'!#REF!</xm:f>
          </x14:formula1>
          <xm:sqref>B5:B6</xm:sqref>
        </x14:dataValidation>
        <x14:dataValidation type="list" allowBlank="1" showInputMessage="1" showErrorMessage="1" xr:uid="{84C16A2B-F224-4A03-84E2-5159979DCFE7}">
          <x14:formula1>
            <xm:f>'（入力規則）'!$G$2:$G$5</xm:f>
          </x14:formula1>
          <xm:sqref>L5:L1048576 J5:J1048576</xm:sqref>
        </x14:dataValidation>
        <x14:dataValidation type="list" allowBlank="1" showInputMessage="1" showErrorMessage="1" xr:uid="{215760BD-CA11-42F4-B714-025F913D0FA0}">
          <x14:formula1>
            <xm:f>'（入力規則）'!$E$2:$E$7</xm:f>
          </x14:formula1>
          <xm:sqref>I5:I1048576</xm:sqref>
        </x14:dataValidation>
        <x14:dataValidation type="list" allowBlank="1" showInputMessage="1" showErrorMessage="1" xr:uid="{CFF558A6-37BA-4C00-8B2C-D14D94D4B56E}">
          <x14:formula1>
            <xm:f>'（入力規則）'!$H$2:$H$5</xm:f>
          </x14:formula1>
          <xm:sqref>M5:M1048576</xm:sqref>
        </x14:dataValidation>
        <x14:dataValidation type="list" allowBlank="1" showInputMessage="1" showErrorMessage="1" xr:uid="{49D76836-B7AA-4639-B827-A3529D318A5B}">
          <x14:formula1>
            <xm:f>'（入力規則）'!$F$2</xm:f>
          </x14:formula1>
          <xm:sqref>K5:K1048576</xm:sqref>
        </x14:dataValidation>
        <x14:dataValidation type="list" allowBlank="1" showInputMessage="1" showErrorMessage="1" xr:uid="{E1A9E1E6-B1F2-4C74-A74E-667D2A915470}">
          <x14:formula1>
            <xm:f>'（入力規則）'!$D$2:$D$6</xm:f>
          </x14:formula1>
          <xm:sqref>H5:H1048576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3AA1-EC2E-4056-8773-B98CE7164DEF}">
  <sheetPr>
    <pageSetUpPr fitToPage="1"/>
  </sheetPr>
  <dimension ref="A1:AF21"/>
  <sheetViews>
    <sheetView view="pageBreakPreview" zoomScale="50" zoomScaleNormal="107" zoomScaleSheetLayoutView="50" workbookViewId="0">
      <selection activeCell="B1" sqref="B1"/>
    </sheetView>
  </sheetViews>
  <sheetFormatPr defaultRowHeight="18.75" x14ac:dyDescent="0.4"/>
  <cols>
    <col min="1" max="1" width="4.625" customWidth="1"/>
    <col min="2" max="2" width="19.75" style="57" customWidth="1"/>
    <col min="3" max="5" width="25.25" style="57" customWidth="1"/>
    <col min="6" max="6" width="67.125" style="57" customWidth="1"/>
    <col min="7" max="7" width="21.125" style="63" customWidth="1"/>
    <col min="8" max="9" width="29.875" style="57" customWidth="1"/>
    <col min="10" max="10" width="29.875" style="64" customWidth="1"/>
    <col min="11" max="11" width="26.5" style="57" customWidth="1"/>
    <col min="12" max="12" width="26.5" style="63" customWidth="1"/>
    <col min="13" max="13" width="35.625" style="63" customWidth="1"/>
    <col min="14" max="14" width="31" style="62" hidden="1" customWidth="1"/>
    <col min="15" max="16" width="31" style="61" hidden="1" customWidth="1"/>
    <col min="17" max="17" width="31" style="60" hidden="1" customWidth="1"/>
    <col min="18" max="18" width="27.75" style="59" hidden="1" customWidth="1"/>
    <col min="19" max="19" width="16.375" style="57" hidden="1" customWidth="1"/>
    <col min="20" max="20" width="26" style="58" hidden="1" customWidth="1"/>
    <col min="21" max="21" width="57.625" style="57" customWidth="1"/>
    <col min="22" max="22" width="15.25" hidden="1" customWidth="1"/>
    <col min="23" max="23" width="15.25" style="56" hidden="1" customWidth="1"/>
    <col min="24" max="24" width="15" style="56" hidden="1" customWidth="1"/>
    <col min="25" max="25" width="16.75" style="56" hidden="1" customWidth="1"/>
    <col min="26" max="26" width="11" style="56" hidden="1" customWidth="1"/>
    <col min="27" max="27" width="8.75" style="56" hidden="1" customWidth="1"/>
    <col min="28" max="28" width="0" hidden="1" customWidth="1"/>
    <col min="29" max="29" width="8.875" hidden="1" customWidth="1"/>
    <col min="30" max="30" width="0" hidden="1" customWidth="1"/>
    <col min="31" max="32" width="8.75" hidden="1" customWidth="1"/>
  </cols>
  <sheetData>
    <row r="1" spans="1:31" ht="21.75" thickBot="1" x14ac:dyDescent="0.45">
      <c r="A1" s="81"/>
      <c r="B1" s="11" t="s">
        <v>107</v>
      </c>
      <c r="C1" s="12"/>
      <c r="D1" s="107"/>
      <c r="E1" s="107"/>
      <c r="F1" s="107"/>
      <c r="G1" s="113"/>
      <c r="H1" s="107"/>
      <c r="I1" s="107"/>
      <c r="J1" s="114"/>
      <c r="K1" s="107"/>
      <c r="L1" s="113"/>
      <c r="M1" s="113"/>
      <c r="N1" s="112"/>
      <c r="O1" s="111"/>
      <c r="P1" s="111"/>
      <c r="Q1" s="110"/>
      <c r="R1" s="109"/>
      <c r="S1" s="107"/>
      <c r="T1" s="108"/>
      <c r="U1" s="107"/>
      <c r="V1" s="81"/>
      <c r="W1" s="106"/>
    </row>
    <row r="2" spans="1:31" ht="21.75" thickBot="1" x14ac:dyDescent="0.45">
      <c r="A2" s="81"/>
      <c r="B2" s="20" t="s">
        <v>24</v>
      </c>
      <c r="C2" s="21">
        <v>45853</v>
      </c>
      <c r="D2" s="107"/>
      <c r="E2" s="107"/>
      <c r="F2" s="107"/>
      <c r="G2" s="113"/>
      <c r="H2" s="107"/>
      <c r="I2" s="107"/>
      <c r="J2" s="114"/>
      <c r="K2" s="107"/>
      <c r="L2" s="113"/>
      <c r="M2" s="116"/>
      <c r="N2" s="115" t="s">
        <v>131</v>
      </c>
      <c r="O2" s="111"/>
      <c r="P2" s="111"/>
      <c r="Q2" s="110"/>
      <c r="R2" s="109"/>
      <c r="S2" s="107"/>
      <c r="T2" s="108"/>
      <c r="U2" s="107"/>
      <c r="V2" s="81"/>
      <c r="W2" s="106"/>
    </row>
    <row r="3" spans="1:31" ht="19.5" x14ac:dyDescent="0.4">
      <c r="A3" s="81"/>
      <c r="B3" s="107"/>
      <c r="C3" s="107"/>
      <c r="D3" s="107"/>
      <c r="E3" s="107"/>
      <c r="F3" s="107"/>
      <c r="G3" s="113"/>
      <c r="H3" s="107"/>
      <c r="I3" s="107"/>
      <c r="J3" s="114"/>
      <c r="K3" s="107"/>
      <c r="L3" s="113"/>
      <c r="M3" s="113"/>
      <c r="N3" s="112"/>
      <c r="O3" s="111"/>
      <c r="P3" s="111"/>
      <c r="Q3" s="110"/>
      <c r="R3" s="109"/>
      <c r="S3" s="107"/>
      <c r="T3" s="108"/>
      <c r="U3" s="107"/>
      <c r="V3" s="81"/>
      <c r="W3" s="106"/>
    </row>
    <row r="4" spans="1:31" s="69" customFormat="1" ht="222" customHeight="1" thickBot="1" x14ac:dyDescent="0.45">
      <c r="A4" s="81"/>
      <c r="B4" s="24" t="s">
        <v>7</v>
      </c>
      <c r="C4" s="25" t="s">
        <v>2</v>
      </c>
      <c r="D4" s="26" t="s">
        <v>1</v>
      </c>
      <c r="E4" s="26" t="s">
        <v>4</v>
      </c>
      <c r="F4" s="24" t="s">
        <v>0</v>
      </c>
      <c r="G4" s="25" t="s">
        <v>14</v>
      </c>
      <c r="H4" s="27" t="s">
        <v>36</v>
      </c>
      <c r="I4" s="27" t="s">
        <v>51</v>
      </c>
      <c r="J4" s="28" t="s">
        <v>130</v>
      </c>
      <c r="K4" s="34" t="s">
        <v>20</v>
      </c>
      <c r="L4" s="29" t="s">
        <v>129</v>
      </c>
      <c r="M4" s="34" t="s">
        <v>43</v>
      </c>
      <c r="N4" s="52" t="s">
        <v>128</v>
      </c>
      <c r="O4" s="30" t="s">
        <v>127</v>
      </c>
      <c r="P4" s="31" t="s">
        <v>126</v>
      </c>
      <c r="Q4" s="32" t="s">
        <v>125</v>
      </c>
      <c r="R4" s="33" t="s">
        <v>124</v>
      </c>
      <c r="S4" s="34" t="s">
        <v>123</v>
      </c>
      <c r="T4" s="35" t="s">
        <v>122</v>
      </c>
      <c r="U4" s="105" t="s">
        <v>6</v>
      </c>
      <c r="V4" s="103" t="s">
        <v>121</v>
      </c>
      <c r="W4" s="103" t="s">
        <v>120</v>
      </c>
      <c r="X4" s="103" t="s">
        <v>119</v>
      </c>
      <c r="Y4" s="104" t="s">
        <v>118</v>
      </c>
      <c r="Z4" s="103" t="s">
        <v>117</v>
      </c>
      <c r="AA4" s="102" t="s">
        <v>116</v>
      </c>
      <c r="AB4" s="102" t="s">
        <v>115</v>
      </c>
      <c r="AC4" s="102" t="s">
        <v>114</v>
      </c>
      <c r="AE4" s="101"/>
    </row>
    <row r="5" spans="1:31" s="69" customFormat="1" ht="99" customHeight="1" thickTop="1" x14ac:dyDescent="0.4">
      <c r="A5" s="81"/>
      <c r="B5" s="100" t="s">
        <v>112</v>
      </c>
      <c r="C5" s="100" t="s">
        <v>93</v>
      </c>
      <c r="D5" s="100" t="s">
        <v>52</v>
      </c>
      <c r="E5" s="100" t="s">
        <v>53</v>
      </c>
      <c r="F5" s="99" t="s">
        <v>54</v>
      </c>
      <c r="G5" s="55" t="s">
        <v>55</v>
      </c>
      <c r="H5" s="99" t="s">
        <v>35</v>
      </c>
      <c r="I5" s="37" t="s">
        <v>15</v>
      </c>
      <c r="J5" s="39" t="s">
        <v>26</v>
      </c>
      <c r="K5" s="37" t="s">
        <v>21</v>
      </c>
      <c r="L5" s="40" t="s">
        <v>26</v>
      </c>
      <c r="M5" s="55"/>
      <c r="N5" s="53" t="s">
        <v>91</v>
      </c>
      <c r="O5" s="79">
        <v>318300</v>
      </c>
      <c r="P5" s="42">
        <v>500000</v>
      </c>
      <c r="Q5" s="43">
        <f t="shared" ref="Q5:Q16" si="0">P5/O5</f>
        <v>1.5708451146716933</v>
      </c>
      <c r="R5" s="44">
        <f t="shared" ref="R5:R16" si="1">O5/3</f>
        <v>106100</v>
      </c>
      <c r="S5" s="45">
        <f t="shared" ref="S5:S16" si="2">V5/R5</f>
        <v>5.3279924599434496</v>
      </c>
      <c r="T5" s="46">
        <f t="shared" ref="T5:T16" si="3">S5/3</f>
        <v>1.7759974866478165</v>
      </c>
      <c r="U5" s="98"/>
      <c r="V5" s="97">
        <v>565300</v>
      </c>
      <c r="W5" s="97">
        <v>759200</v>
      </c>
      <c r="X5" s="96">
        <v>976000</v>
      </c>
      <c r="Y5" s="71">
        <v>12.72478793590952</v>
      </c>
      <c r="Z5" s="95">
        <v>1183600</v>
      </c>
      <c r="AA5" s="71">
        <v>2.3851712221174992</v>
      </c>
      <c r="AB5" s="71">
        <v>3.0662896638391453</v>
      </c>
      <c r="AC5" s="71">
        <v>3.7185045554508327</v>
      </c>
      <c r="AE5" s="69" t="s">
        <v>113</v>
      </c>
    </row>
    <row r="6" spans="1:31" s="69" customFormat="1" ht="97.9" customHeight="1" x14ac:dyDescent="0.4">
      <c r="A6" s="81"/>
      <c r="B6" s="37" t="s">
        <v>112</v>
      </c>
      <c r="C6" s="37" t="s">
        <v>94</v>
      </c>
      <c r="D6" s="37" t="s">
        <v>56</v>
      </c>
      <c r="E6" s="37" t="s">
        <v>53</v>
      </c>
      <c r="F6" s="38" t="s">
        <v>57</v>
      </c>
      <c r="G6" s="55" t="s">
        <v>58</v>
      </c>
      <c r="H6" s="38" t="s">
        <v>35</v>
      </c>
      <c r="I6" s="37" t="s">
        <v>15</v>
      </c>
      <c r="J6" s="39" t="s">
        <v>28</v>
      </c>
      <c r="K6" s="37" t="s">
        <v>21</v>
      </c>
      <c r="L6" s="80" t="s">
        <v>26</v>
      </c>
      <c r="M6" s="55"/>
      <c r="N6" s="53" t="s">
        <v>91</v>
      </c>
      <c r="O6" s="79">
        <v>965000</v>
      </c>
      <c r="P6" s="42">
        <v>500000</v>
      </c>
      <c r="Q6" s="43">
        <f t="shared" si="0"/>
        <v>0.51813471502590669</v>
      </c>
      <c r="R6" s="44">
        <f t="shared" si="1"/>
        <v>321666.66666666669</v>
      </c>
      <c r="S6" s="45">
        <f t="shared" si="2"/>
        <v>5.2364766839378234</v>
      </c>
      <c r="T6" s="46">
        <f t="shared" si="3"/>
        <v>1.7454922279792744</v>
      </c>
      <c r="U6" s="94"/>
      <c r="V6" s="93">
        <v>1684400</v>
      </c>
      <c r="W6" s="93">
        <v>961400</v>
      </c>
      <c r="X6" s="88">
        <v>1435900</v>
      </c>
      <c r="Y6" s="70">
        <v>3.8645737978568735</v>
      </c>
      <c r="Z6" s="87">
        <v>2501700</v>
      </c>
      <c r="AA6" s="83">
        <v>0.99626943005181345</v>
      </c>
      <c r="AB6" s="82">
        <v>0.77319476603306236</v>
      </c>
      <c r="AC6" s="82">
        <v>1.3471003176996392</v>
      </c>
    </row>
    <row r="7" spans="1:31" s="69" customFormat="1" ht="99" customHeight="1" x14ac:dyDescent="0.4">
      <c r="A7" s="81"/>
      <c r="B7" s="37" t="s">
        <v>112</v>
      </c>
      <c r="C7" s="37" t="s">
        <v>59</v>
      </c>
      <c r="D7" s="47" t="s">
        <v>59</v>
      </c>
      <c r="E7" s="37" t="s">
        <v>53</v>
      </c>
      <c r="F7" s="37" t="s">
        <v>60</v>
      </c>
      <c r="G7" s="55" t="s">
        <v>61</v>
      </c>
      <c r="H7" s="37" t="s">
        <v>35</v>
      </c>
      <c r="I7" s="37" t="s">
        <v>15</v>
      </c>
      <c r="J7" s="39" t="s">
        <v>26</v>
      </c>
      <c r="K7" s="37" t="s">
        <v>21</v>
      </c>
      <c r="L7" s="80" t="s">
        <v>28</v>
      </c>
      <c r="M7" s="55"/>
      <c r="N7" s="53" t="s">
        <v>91</v>
      </c>
      <c r="O7" s="79">
        <v>37700</v>
      </c>
      <c r="P7" s="42">
        <v>500000</v>
      </c>
      <c r="Q7" s="43">
        <f t="shared" si="0"/>
        <v>13.262599469496021</v>
      </c>
      <c r="R7" s="44">
        <f t="shared" si="1"/>
        <v>12566.666666666666</v>
      </c>
      <c r="S7" s="45">
        <f t="shared" si="2"/>
        <v>3.6843501326259949</v>
      </c>
      <c r="T7" s="46">
        <f t="shared" si="3"/>
        <v>1.2281167108753317</v>
      </c>
      <c r="U7" s="92"/>
      <c r="V7" s="75">
        <v>46300</v>
      </c>
      <c r="W7" s="75">
        <v>21400</v>
      </c>
      <c r="X7" s="88">
        <v>44200</v>
      </c>
      <c r="Y7" s="70">
        <v>3.5081967213114753</v>
      </c>
      <c r="Z7" s="87">
        <v>24900</v>
      </c>
      <c r="AA7" s="83">
        <v>0.93859649122807021</v>
      </c>
      <c r="AB7" s="82">
        <v>1.2076502732240437</v>
      </c>
      <c r="AC7" s="82">
        <v>0.68032786885245899</v>
      </c>
    </row>
    <row r="8" spans="1:31" s="69" customFormat="1" ht="99" customHeight="1" x14ac:dyDescent="0.4">
      <c r="A8" s="81"/>
      <c r="B8" s="37" t="s">
        <v>112</v>
      </c>
      <c r="C8" s="48" t="s">
        <v>62</v>
      </c>
      <c r="D8" s="37" t="s">
        <v>62</v>
      </c>
      <c r="E8" s="37" t="s">
        <v>53</v>
      </c>
      <c r="F8" s="37" t="s">
        <v>63</v>
      </c>
      <c r="G8" s="55" t="s">
        <v>64</v>
      </c>
      <c r="H8" s="37" t="s">
        <v>33</v>
      </c>
      <c r="I8" s="37" t="s">
        <v>15</v>
      </c>
      <c r="J8" s="39" t="s">
        <v>28</v>
      </c>
      <c r="K8" s="37" t="s">
        <v>21</v>
      </c>
      <c r="L8" s="40" t="s">
        <v>28</v>
      </c>
      <c r="M8" s="55"/>
      <c r="N8" s="53"/>
      <c r="O8" s="79">
        <v>6174500</v>
      </c>
      <c r="P8" s="42">
        <v>1550000</v>
      </c>
      <c r="Q8" s="43">
        <f t="shared" si="0"/>
        <v>0.25103247226496073</v>
      </c>
      <c r="R8" s="44">
        <f t="shared" si="1"/>
        <v>2058166.6666666667</v>
      </c>
      <c r="S8" s="45">
        <f t="shared" si="2"/>
        <v>3.1720949064701593</v>
      </c>
      <c r="T8" s="46">
        <f t="shared" si="3"/>
        <v>1.0573649688233864</v>
      </c>
      <c r="U8" s="89"/>
      <c r="V8" s="75">
        <v>6528700</v>
      </c>
      <c r="W8" s="88">
        <v>7893400</v>
      </c>
      <c r="X8" s="88">
        <v>6725400</v>
      </c>
      <c r="Y8" s="70">
        <v>4.6494748882187791</v>
      </c>
      <c r="Z8" s="87">
        <v>9788300</v>
      </c>
      <c r="AA8" s="71">
        <v>1.2783869139201556</v>
      </c>
      <c r="AB8" s="70">
        <v>1.0892217993359785</v>
      </c>
      <c r="AC8" s="70">
        <v>1.696353679248553</v>
      </c>
    </row>
    <row r="9" spans="1:31" s="69" customFormat="1" ht="99" customHeight="1" x14ac:dyDescent="0.4">
      <c r="A9" s="81"/>
      <c r="B9" s="37" t="s">
        <v>112</v>
      </c>
      <c r="C9" s="48" t="s">
        <v>65</v>
      </c>
      <c r="D9" s="37" t="s">
        <v>65</v>
      </c>
      <c r="E9" s="37" t="s">
        <v>53</v>
      </c>
      <c r="F9" s="37" t="s">
        <v>66</v>
      </c>
      <c r="G9" s="55" t="s">
        <v>67</v>
      </c>
      <c r="H9" s="37" t="s">
        <v>33</v>
      </c>
      <c r="I9" s="37" t="s">
        <v>15</v>
      </c>
      <c r="J9" s="39" t="s">
        <v>28</v>
      </c>
      <c r="K9" s="37" t="s">
        <v>21</v>
      </c>
      <c r="L9" s="40" t="s">
        <v>28</v>
      </c>
      <c r="M9" s="55"/>
      <c r="N9" s="53" t="s">
        <v>91</v>
      </c>
      <c r="O9" s="79">
        <v>1640100</v>
      </c>
      <c r="P9" s="42">
        <v>560000</v>
      </c>
      <c r="Q9" s="43">
        <f t="shared" si="0"/>
        <v>0.3414425949637217</v>
      </c>
      <c r="R9" s="44">
        <f t="shared" si="1"/>
        <v>546700</v>
      </c>
      <c r="S9" s="45">
        <f t="shared" si="2"/>
        <v>3.5203950978598866</v>
      </c>
      <c r="T9" s="46">
        <f t="shared" si="3"/>
        <v>1.1734650326199623</v>
      </c>
      <c r="U9" s="90"/>
      <c r="V9" s="75">
        <v>1924600</v>
      </c>
      <c r="W9" s="75">
        <v>1271500</v>
      </c>
      <c r="X9" s="88">
        <v>1154800</v>
      </c>
      <c r="Y9" s="70">
        <v>3.9336629583848373</v>
      </c>
      <c r="Z9" s="87">
        <v>1694100</v>
      </c>
      <c r="AA9" s="71">
        <v>0.97792647285033063</v>
      </c>
      <c r="AB9" s="70">
        <v>0.71182888491647667</v>
      </c>
      <c r="AC9" s="70">
        <v>1.1633704161516276</v>
      </c>
    </row>
    <row r="10" spans="1:31" s="69" customFormat="1" ht="99" customHeight="1" x14ac:dyDescent="0.4">
      <c r="A10" s="81"/>
      <c r="B10" s="37" t="s">
        <v>112</v>
      </c>
      <c r="C10" s="37" t="s">
        <v>68</v>
      </c>
      <c r="D10" s="37" t="s">
        <v>68</v>
      </c>
      <c r="E10" s="37" t="s">
        <v>53</v>
      </c>
      <c r="F10" s="37" t="s">
        <v>69</v>
      </c>
      <c r="G10" s="55" t="s">
        <v>70</v>
      </c>
      <c r="H10" s="37" t="s">
        <v>33</v>
      </c>
      <c r="I10" s="37" t="s">
        <v>15</v>
      </c>
      <c r="J10" s="39" t="s">
        <v>28</v>
      </c>
      <c r="K10" s="37" t="s">
        <v>21</v>
      </c>
      <c r="L10" s="40" t="s">
        <v>26</v>
      </c>
      <c r="M10" s="55"/>
      <c r="N10" s="53"/>
      <c r="O10" s="79">
        <v>1079900</v>
      </c>
      <c r="P10" s="42">
        <v>475000</v>
      </c>
      <c r="Q10" s="43">
        <f t="shared" si="0"/>
        <v>0.43985554217983147</v>
      </c>
      <c r="R10" s="44">
        <f t="shared" si="1"/>
        <v>359966.66666666669</v>
      </c>
      <c r="S10" s="45">
        <f t="shared" si="2"/>
        <v>5.3624409667561812</v>
      </c>
      <c r="T10" s="46">
        <f t="shared" si="3"/>
        <v>1.7874803222520603</v>
      </c>
      <c r="U10" s="89"/>
      <c r="V10" s="75">
        <v>1930300</v>
      </c>
      <c r="W10" s="88">
        <v>1922500</v>
      </c>
      <c r="X10" s="88">
        <v>1927500</v>
      </c>
      <c r="Y10" s="70">
        <v>6.6889751050759783</v>
      </c>
      <c r="Z10" s="87">
        <v>1577000</v>
      </c>
      <c r="AA10" s="71">
        <v>1.7802574312436334</v>
      </c>
      <c r="AB10" s="70">
        <v>1.7848874895823688</v>
      </c>
      <c r="AC10" s="70">
        <v>1.6995365879943958</v>
      </c>
    </row>
    <row r="11" spans="1:31" s="69" customFormat="1" ht="99" customHeight="1" x14ac:dyDescent="0.4">
      <c r="A11" s="81"/>
      <c r="B11" s="37" t="s">
        <v>9</v>
      </c>
      <c r="C11" s="37" t="s">
        <v>71</v>
      </c>
      <c r="D11" s="37" t="s">
        <v>71</v>
      </c>
      <c r="E11" s="37" t="s">
        <v>53</v>
      </c>
      <c r="F11" s="37" t="s">
        <v>111</v>
      </c>
      <c r="G11" s="55" t="s">
        <v>73</v>
      </c>
      <c r="H11" s="37" t="s">
        <v>74</v>
      </c>
      <c r="I11" s="37" t="s">
        <v>15</v>
      </c>
      <c r="J11" s="39" t="s">
        <v>28</v>
      </c>
      <c r="K11" s="37" t="s">
        <v>21</v>
      </c>
      <c r="L11" s="40" t="s">
        <v>26</v>
      </c>
      <c r="M11" s="55"/>
      <c r="N11" s="53" t="s">
        <v>110</v>
      </c>
      <c r="O11" s="79">
        <v>273250</v>
      </c>
      <c r="P11" s="42">
        <v>33453</v>
      </c>
      <c r="Q11" s="43">
        <f t="shared" si="0"/>
        <v>0.1224263494967978</v>
      </c>
      <c r="R11" s="44">
        <f t="shared" si="1"/>
        <v>91083.333333333328</v>
      </c>
      <c r="S11" s="78">
        <f t="shared" si="2"/>
        <v>7.0460750228728273</v>
      </c>
      <c r="T11" s="77">
        <f t="shared" si="3"/>
        <v>2.3486916742909423</v>
      </c>
      <c r="U11" s="91"/>
      <c r="V11" s="75">
        <v>641780</v>
      </c>
      <c r="W11" s="75">
        <v>558290</v>
      </c>
      <c r="X11" s="88">
        <f>242860+205460</f>
        <v>448320</v>
      </c>
      <c r="Y11" s="70">
        <v>3.263714547118024</v>
      </c>
      <c r="Z11" s="87">
        <v>397830</v>
      </c>
      <c r="AA11" s="71">
        <v>2.0431473010064045</v>
      </c>
      <c r="AB11" s="70">
        <v>1.6406953339432755</v>
      </c>
      <c r="AC11" s="70">
        <v>1.4559194876486734</v>
      </c>
    </row>
    <row r="12" spans="1:31" s="69" customFormat="1" ht="99" customHeight="1" x14ac:dyDescent="0.4">
      <c r="A12" s="81"/>
      <c r="B12" s="37" t="s">
        <v>9</v>
      </c>
      <c r="C12" s="37" t="s">
        <v>96</v>
      </c>
      <c r="D12" s="37" t="s">
        <v>75</v>
      </c>
      <c r="E12" s="37" t="s">
        <v>53</v>
      </c>
      <c r="F12" s="37" t="s">
        <v>109</v>
      </c>
      <c r="G12" s="55" t="s">
        <v>77</v>
      </c>
      <c r="H12" s="37" t="s">
        <v>35</v>
      </c>
      <c r="I12" s="37" t="s">
        <v>15</v>
      </c>
      <c r="J12" s="39" t="s">
        <v>26</v>
      </c>
      <c r="K12" s="37" t="s">
        <v>21</v>
      </c>
      <c r="L12" s="40" t="s">
        <v>26</v>
      </c>
      <c r="M12" s="55"/>
      <c r="N12" s="53" t="s">
        <v>91</v>
      </c>
      <c r="O12" s="79">
        <v>40800</v>
      </c>
      <c r="P12" s="42">
        <v>42750</v>
      </c>
      <c r="Q12" s="43">
        <f t="shared" si="0"/>
        <v>1.0477941176470589</v>
      </c>
      <c r="R12" s="44">
        <f t="shared" si="1"/>
        <v>13600</v>
      </c>
      <c r="S12" s="45">
        <f t="shared" si="2"/>
        <v>6.4595588235294121</v>
      </c>
      <c r="T12" s="46">
        <f t="shared" si="3"/>
        <v>2.153186274509804</v>
      </c>
      <c r="U12" s="90"/>
      <c r="V12" s="75">
        <v>87850</v>
      </c>
      <c r="W12" s="75">
        <v>68050</v>
      </c>
      <c r="X12" s="88">
        <v>63200</v>
      </c>
      <c r="Y12" s="70">
        <v>3.7179023508137434</v>
      </c>
      <c r="Z12" s="87">
        <v>104000</v>
      </c>
      <c r="AA12" s="71">
        <v>1.6761083743842364</v>
      </c>
      <c r="AB12" s="70">
        <v>0.76190476190476186</v>
      </c>
      <c r="AC12" s="70">
        <v>1.2537673297166967</v>
      </c>
    </row>
    <row r="13" spans="1:31" s="69" customFormat="1" ht="99" customHeight="1" x14ac:dyDescent="0.4">
      <c r="A13" s="81"/>
      <c r="B13" s="37" t="s">
        <v>9</v>
      </c>
      <c r="C13" s="37" t="s">
        <v>78</v>
      </c>
      <c r="D13" s="37" t="s">
        <v>78</v>
      </c>
      <c r="E13" s="37" t="s">
        <v>53</v>
      </c>
      <c r="F13" s="37" t="s">
        <v>108</v>
      </c>
      <c r="G13" s="55" t="s">
        <v>80</v>
      </c>
      <c r="H13" s="37" t="s">
        <v>81</v>
      </c>
      <c r="I13" s="37" t="s">
        <v>15</v>
      </c>
      <c r="J13" s="39" t="s">
        <v>26</v>
      </c>
      <c r="K13" s="37" t="s">
        <v>21</v>
      </c>
      <c r="L13" s="40" t="s">
        <v>26</v>
      </c>
      <c r="M13" s="55"/>
      <c r="N13" s="53"/>
      <c r="O13" s="79">
        <v>23520</v>
      </c>
      <c r="P13" s="42">
        <v>37700</v>
      </c>
      <c r="Q13" s="43">
        <f t="shared" si="0"/>
        <v>1.602891156462585</v>
      </c>
      <c r="R13" s="44">
        <f t="shared" si="1"/>
        <v>7840</v>
      </c>
      <c r="S13" s="45">
        <f t="shared" si="2"/>
        <v>5.9681122448979593</v>
      </c>
      <c r="T13" s="46">
        <f t="shared" si="3"/>
        <v>1.9893707482993197</v>
      </c>
      <c r="U13" s="89"/>
      <c r="V13" s="75">
        <v>46790</v>
      </c>
      <c r="W13" s="88">
        <v>63100</v>
      </c>
      <c r="X13" s="88">
        <v>76630</v>
      </c>
      <c r="Y13" s="70">
        <v>10.493622448979592</v>
      </c>
      <c r="Z13" s="87">
        <v>60820</v>
      </c>
      <c r="AA13" s="71">
        <v>2.6828231292517004</v>
      </c>
      <c r="AB13" s="70">
        <v>3.2580782312925169</v>
      </c>
      <c r="AC13" s="70">
        <v>2.5858843537414966</v>
      </c>
    </row>
    <row r="14" spans="1:31" s="69" customFormat="1" ht="99" customHeight="1" x14ac:dyDescent="0.4">
      <c r="A14" s="81"/>
      <c r="B14" s="37" t="s">
        <v>9</v>
      </c>
      <c r="C14" s="37" t="s">
        <v>82</v>
      </c>
      <c r="D14" s="37" t="s">
        <v>82</v>
      </c>
      <c r="E14" s="37" t="s">
        <v>53</v>
      </c>
      <c r="F14" s="37" t="s">
        <v>83</v>
      </c>
      <c r="G14" s="55" t="s">
        <v>84</v>
      </c>
      <c r="H14" s="37" t="s">
        <v>74</v>
      </c>
      <c r="I14" s="37" t="s">
        <v>15</v>
      </c>
      <c r="J14" s="39" t="s">
        <v>30</v>
      </c>
      <c r="K14" s="37"/>
      <c r="L14" s="80" t="s">
        <v>28</v>
      </c>
      <c r="M14" s="55"/>
      <c r="N14" s="53"/>
      <c r="O14" s="79">
        <v>481870</v>
      </c>
      <c r="P14" s="42">
        <v>0</v>
      </c>
      <c r="Q14" s="43">
        <f t="shared" si="0"/>
        <v>0</v>
      </c>
      <c r="R14" s="44">
        <f t="shared" si="1"/>
        <v>160623.33333333334</v>
      </c>
      <c r="S14" s="78">
        <f t="shared" si="2"/>
        <v>3.3622761325668749</v>
      </c>
      <c r="T14" s="86">
        <f t="shared" si="3"/>
        <v>1.120758710855625</v>
      </c>
      <c r="U14" s="76"/>
      <c r="V14" s="85">
        <v>540060</v>
      </c>
      <c r="W14" s="84">
        <f>360000+(18006*10)</f>
        <v>540060</v>
      </c>
      <c r="X14" s="73">
        <v>343950</v>
      </c>
      <c r="Y14" s="70">
        <v>0</v>
      </c>
      <c r="Z14" s="72">
        <v>360850</v>
      </c>
      <c r="AA14" s="83">
        <v>1.1965437022266534</v>
      </c>
      <c r="AB14" s="82">
        <v>0.76204719175805913</v>
      </c>
      <c r="AC14" s="82">
        <v>0</v>
      </c>
    </row>
    <row r="15" spans="1:31" s="69" customFormat="1" ht="99" customHeight="1" x14ac:dyDescent="0.4">
      <c r="A15" s="81"/>
      <c r="B15" s="37" t="s">
        <v>9</v>
      </c>
      <c r="C15" s="37" t="s">
        <v>85</v>
      </c>
      <c r="D15" s="37" t="s">
        <v>85</v>
      </c>
      <c r="E15" s="37" t="s">
        <v>53</v>
      </c>
      <c r="F15" s="37" t="s">
        <v>86</v>
      </c>
      <c r="G15" s="55" t="s">
        <v>87</v>
      </c>
      <c r="H15" s="37" t="s">
        <v>74</v>
      </c>
      <c r="I15" s="37" t="s">
        <v>15</v>
      </c>
      <c r="J15" s="39" t="s">
        <v>30</v>
      </c>
      <c r="K15" s="37"/>
      <c r="L15" s="80" t="s">
        <v>28</v>
      </c>
      <c r="M15" s="55"/>
      <c r="N15" s="53"/>
      <c r="O15" s="79">
        <v>281490</v>
      </c>
      <c r="P15" s="42">
        <v>0</v>
      </c>
      <c r="Q15" s="43">
        <f t="shared" si="0"/>
        <v>0</v>
      </c>
      <c r="R15" s="44">
        <f t="shared" si="1"/>
        <v>93830</v>
      </c>
      <c r="S15" s="78">
        <f t="shared" si="2"/>
        <v>3.0959181498454651</v>
      </c>
      <c r="T15" s="86">
        <f t="shared" si="3"/>
        <v>1.0319727166151551</v>
      </c>
      <c r="U15" s="76"/>
      <c r="V15" s="85">
        <v>290490</v>
      </c>
      <c r="W15" s="84">
        <f>200000+(9049*10)</f>
        <v>290490</v>
      </c>
      <c r="X15" s="73">
        <v>237090</v>
      </c>
      <c r="Y15" s="70">
        <v>0</v>
      </c>
      <c r="Z15" s="72">
        <v>246420</v>
      </c>
      <c r="AA15" s="83">
        <v>1.0319727166151551</v>
      </c>
      <c r="AB15" s="82">
        <v>0.84226793136523492</v>
      </c>
      <c r="AC15" s="82">
        <v>0</v>
      </c>
    </row>
    <row r="16" spans="1:31" s="69" customFormat="1" ht="99" customHeight="1" x14ac:dyDescent="0.4">
      <c r="A16" s="81"/>
      <c r="B16" s="37" t="s">
        <v>9</v>
      </c>
      <c r="C16" s="37" t="s">
        <v>88</v>
      </c>
      <c r="D16" s="37" t="s">
        <v>88</v>
      </c>
      <c r="E16" s="37" t="s">
        <v>53</v>
      </c>
      <c r="F16" s="37" t="s">
        <v>89</v>
      </c>
      <c r="G16" s="55" t="s">
        <v>90</v>
      </c>
      <c r="H16" s="37" t="s">
        <v>74</v>
      </c>
      <c r="I16" s="37" t="s">
        <v>15</v>
      </c>
      <c r="J16" s="39" t="s">
        <v>26</v>
      </c>
      <c r="K16" s="37"/>
      <c r="L16" s="80" t="s">
        <v>26</v>
      </c>
      <c r="M16" s="55"/>
      <c r="N16" s="53"/>
      <c r="O16" s="79">
        <v>30210</v>
      </c>
      <c r="P16" s="42">
        <f>3000*10</f>
        <v>30000</v>
      </c>
      <c r="Q16" s="43">
        <f t="shared" si="0"/>
        <v>0.99304865938430986</v>
      </c>
      <c r="R16" s="44">
        <f t="shared" si="1"/>
        <v>10070</v>
      </c>
      <c r="S16" s="78">
        <f t="shared" si="2"/>
        <v>9.1251241310824227</v>
      </c>
      <c r="T16" s="77">
        <f t="shared" si="3"/>
        <v>3.0417080436941411</v>
      </c>
      <c r="U16" s="76"/>
      <c r="V16" s="75">
        <v>91890</v>
      </c>
      <c r="W16" s="74">
        <v>80000</v>
      </c>
      <c r="X16" s="73">
        <v>69450</v>
      </c>
      <c r="Y16" s="70">
        <v>0</v>
      </c>
      <c r="Z16" s="72">
        <v>59840</v>
      </c>
      <c r="AA16" s="71">
        <v>2.6481297583581598</v>
      </c>
      <c r="AB16" s="70">
        <v>2.2989076464746772</v>
      </c>
      <c r="AC16" s="70">
        <v>0</v>
      </c>
    </row>
    <row r="20" spans="2:18" x14ac:dyDescent="0.4">
      <c r="O20" s="57"/>
      <c r="P20" s="57"/>
      <c r="Q20" s="58"/>
      <c r="R20" s="65"/>
    </row>
    <row r="21" spans="2:18" ht="19.5" x14ac:dyDescent="0.4">
      <c r="B21" s="68"/>
      <c r="O21" s="67"/>
      <c r="P21" s="67"/>
      <c r="Q21" s="66"/>
      <c r="R21" s="65"/>
    </row>
  </sheetData>
  <sheetProtection algorithmName="SHA-512" hashValue="jDYftLLOpIJbeLXpmcbqfsqnvBEcg5KpRHaGTF0+zIfdSDehdE0bADuOnrkje1f6rTywgBShKYSGje3ujlhqLw==" saltValue="8FRqjsZdCBcr9DZ8QmcFng==" spinCount="100000" sheet="1" objects="1" scenarios="1"/>
  <phoneticPr fontId="2"/>
  <dataValidations count="2">
    <dataValidation type="list" allowBlank="1" showInputMessage="1" showErrorMessage="1" sqref="B22:B1048576 B10:B19 H5:M1048576" xr:uid="{0DA7F7ED-13F4-47E5-85B1-353E672D77F1}">
      <formula1>#REF!</formula1>
    </dataValidation>
    <dataValidation type="list" allowBlank="1" showInputMessage="1" showErrorMessage="1" sqref="B5:B7" xr:uid="{306E440E-C013-4FF7-A9BF-6C997CEA232B}"/>
  </dataValidations>
  <printOptions horizontalCentered="1"/>
  <pageMargins left="0.25" right="0.25" top="0.75" bottom="0.75" header="0.3" footer="0.3"/>
  <pageSetup paperSize="8" scale="44" fitToHeight="0" orientation="landscape" r:id="rId1"/>
  <colBreaks count="1" manualBreakCount="1">
    <brk id="29" max="1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CC69-B45B-40A0-A894-1153280D6D51}">
  <sheetPr>
    <pageSetUpPr fitToPage="1"/>
  </sheetPr>
  <dimension ref="B1:U21"/>
  <sheetViews>
    <sheetView view="pageBreakPreview" zoomScale="50" zoomScaleNormal="107" zoomScaleSheetLayoutView="50" workbookViewId="0">
      <selection activeCell="B1" sqref="B1"/>
    </sheetView>
  </sheetViews>
  <sheetFormatPr defaultColWidth="8.75" defaultRowHeight="21" x14ac:dyDescent="0.4"/>
  <cols>
    <col min="1" max="1" width="4.625" style="12" customWidth="1"/>
    <col min="2" max="2" width="19.5" style="12" customWidth="1"/>
    <col min="3" max="5" width="25.25" style="12" customWidth="1"/>
    <col min="6" max="6" width="67.125" style="12" customWidth="1"/>
    <col min="7" max="7" width="21.125" style="14" customWidth="1"/>
    <col min="8" max="9" width="29.875" style="12" customWidth="1"/>
    <col min="10" max="10" width="29.875" style="13" customWidth="1"/>
    <col min="11" max="11" width="26.625" style="12" customWidth="1"/>
    <col min="12" max="12" width="26.625" style="14" customWidth="1"/>
    <col min="13" max="13" width="35.5" style="14" bestFit="1" customWidth="1"/>
    <col min="14" max="14" width="29.375" style="15" hidden="1" customWidth="1"/>
    <col min="15" max="16" width="29.375" style="16" hidden="1" customWidth="1"/>
    <col min="17" max="17" width="29.375" style="17" hidden="1" customWidth="1"/>
    <col min="18" max="18" width="29" style="18" hidden="1" customWidth="1"/>
    <col min="19" max="19" width="29" style="12" hidden="1" customWidth="1"/>
    <col min="20" max="20" width="29" style="19" hidden="1" customWidth="1"/>
    <col min="21" max="21" width="57.625" style="12" customWidth="1"/>
    <col min="22" max="16384" width="8.75" style="12"/>
  </cols>
  <sheetData>
    <row r="1" spans="2:21" ht="21.75" thickBot="1" x14ac:dyDescent="0.45">
      <c r="B1" s="12" t="s">
        <v>107</v>
      </c>
    </row>
    <row r="2" spans="2:21" ht="21.75" thickBot="1" x14ac:dyDescent="0.45">
      <c r="B2" s="20" t="s">
        <v>24</v>
      </c>
      <c r="C2" s="21">
        <v>45762</v>
      </c>
      <c r="M2" s="118"/>
      <c r="N2" s="117" t="s">
        <v>131</v>
      </c>
    </row>
    <row r="4" spans="2:21" ht="222" customHeight="1" thickBot="1" x14ac:dyDescent="0.45">
      <c r="B4" s="24" t="s">
        <v>7</v>
      </c>
      <c r="C4" s="25" t="s">
        <v>2</v>
      </c>
      <c r="D4" s="26" t="s">
        <v>1</v>
      </c>
      <c r="E4" s="26" t="s">
        <v>4</v>
      </c>
      <c r="F4" s="24" t="s">
        <v>0</v>
      </c>
      <c r="G4" s="25" t="s">
        <v>14</v>
      </c>
      <c r="H4" s="27" t="s">
        <v>36</v>
      </c>
      <c r="I4" s="27" t="s">
        <v>51</v>
      </c>
      <c r="J4" s="28" t="s">
        <v>98</v>
      </c>
      <c r="K4" s="34" t="s">
        <v>20</v>
      </c>
      <c r="L4" s="29" t="s">
        <v>99</v>
      </c>
      <c r="M4" s="34" t="s">
        <v>43</v>
      </c>
      <c r="N4" s="52" t="s">
        <v>128</v>
      </c>
      <c r="O4" s="30" t="s">
        <v>101</v>
      </c>
      <c r="P4" s="31" t="s">
        <v>102</v>
      </c>
      <c r="Q4" s="32" t="s">
        <v>103</v>
      </c>
      <c r="R4" s="33" t="s">
        <v>104</v>
      </c>
      <c r="S4" s="34" t="s">
        <v>135</v>
      </c>
      <c r="T4" s="35" t="s">
        <v>106</v>
      </c>
      <c r="U4" s="105" t="s">
        <v>6</v>
      </c>
    </row>
    <row r="5" spans="2:21" ht="100.15" customHeight="1" thickTop="1" x14ac:dyDescent="0.4">
      <c r="B5" s="100" t="s">
        <v>112</v>
      </c>
      <c r="C5" s="100" t="s">
        <v>93</v>
      </c>
      <c r="D5" s="100" t="s">
        <v>52</v>
      </c>
      <c r="E5" s="100" t="s">
        <v>53</v>
      </c>
      <c r="F5" s="99" t="s">
        <v>54</v>
      </c>
      <c r="G5" s="55" t="s">
        <v>55</v>
      </c>
      <c r="H5" s="99" t="s">
        <v>35</v>
      </c>
      <c r="I5" s="37" t="s">
        <v>15</v>
      </c>
      <c r="J5" s="39" t="s">
        <v>26</v>
      </c>
      <c r="K5" s="37"/>
      <c r="L5" s="40" t="s">
        <v>26</v>
      </c>
      <c r="M5" s="55"/>
      <c r="N5" s="53" t="s">
        <v>91</v>
      </c>
      <c r="O5" s="79">
        <v>318300</v>
      </c>
      <c r="P5" s="42">
        <v>500000</v>
      </c>
      <c r="Q5" s="43">
        <v>1.5708451146716933</v>
      </c>
      <c r="R5" s="44">
        <v>106100</v>
      </c>
      <c r="S5" s="45">
        <v>7.1555136663524976</v>
      </c>
      <c r="T5" s="46">
        <v>2.3851712221174992</v>
      </c>
      <c r="U5" s="98"/>
    </row>
    <row r="6" spans="2:21" ht="100.15" customHeight="1" x14ac:dyDescent="0.4">
      <c r="B6" s="37" t="s">
        <v>112</v>
      </c>
      <c r="C6" s="37" t="s">
        <v>94</v>
      </c>
      <c r="D6" s="37" t="s">
        <v>56</v>
      </c>
      <c r="E6" s="37" t="s">
        <v>53</v>
      </c>
      <c r="F6" s="38" t="s">
        <v>57</v>
      </c>
      <c r="G6" s="55" t="s">
        <v>58</v>
      </c>
      <c r="H6" s="38" t="s">
        <v>35</v>
      </c>
      <c r="I6" s="37" t="s">
        <v>15</v>
      </c>
      <c r="J6" s="39" t="s">
        <v>28</v>
      </c>
      <c r="K6" s="37"/>
      <c r="L6" s="40" t="s">
        <v>28</v>
      </c>
      <c r="M6" s="55"/>
      <c r="N6" s="53" t="s">
        <v>91</v>
      </c>
      <c r="O6" s="79">
        <v>965000</v>
      </c>
      <c r="P6" s="42">
        <v>500000</v>
      </c>
      <c r="Q6" s="43">
        <v>0.51813471502590669</v>
      </c>
      <c r="R6" s="44">
        <v>321666.66666666669</v>
      </c>
      <c r="S6" s="45">
        <v>2.9888082901554403</v>
      </c>
      <c r="T6" s="46">
        <v>0.99626943005181345</v>
      </c>
      <c r="U6" s="94"/>
    </row>
    <row r="7" spans="2:21" ht="100.15" customHeight="1" x14ac:dyDescent="0.4">
      <c r="B7" s="37" t="s">
        <v>112</v>
      </c>
      <c r="C7" s="37" t="s">
        <v>59</v>
      </c>
      <c r="D7" s="47" t="s">
        <v>59</v>
      </c>
      <c r="E7" s="37" t="s">
        <v>53</v>
      </c>
      <c r="F7" s="37" t="s">
        <v>60</v>
      </c>
      <c r="G7" s="55" t="s">
        <v>61</v>
      </c>
      <c r="H7" s="37" t="s">
        <v>35</v>
      </c>
      <c r="I7" s="37" t="s">
        <v>15</v>
      </c>
      <c r="J7" s="39" t="s">
        <v>26</v>
      </c>
      <c r="K7" s="37" t="s">
        <v>21</v>
      </c>
      <c r="L7" s="40" t="s">
        <v>134</v>
      </c>
      <c r="M7" s="55" t="s">
        <v>133</v>
      </c>
      <c r="N7" s="53" t="s">
        <v>91</v>
      </c>
      <c r="O7" s="79">
        <v>22800</v>
      </c>
      <c r="P7" s="42">
        <v>500000</v>
      </c>
      <c r="Q7" s="43">
        <v>21.92982456140351</v>
      </c>
      <c r="R7" s="44">
        <v>7600</v>
      </c>
      <c r="S7" s="45">
        <v>2.8157894736842106</v>
      </c>
      <c r="T7" s="46">
        <v>0.93859649122807021</v>
      </c>
      <c r="U7" s="90" t="s">
        <v>132</v>
      </c>
    </row>
    <row r="8" spans="2:21" ht="100.15" customHeight="1" x14ac:dyDescent="0.4">
      <c r="B8" s="37" t="s">
        <v>112</v>
      </c>
      <c r="C8" s="48" t="s">
        <v>62</v>
      </c>
      <c r="D8" s="37" t="s">
        <v>62</v>
      </c>
      <c r="E8" s="37" t="s">
        <v>53</v>
      </c>
      <c r="F8" s="37" t="s">
        <v>63</v>
      </c>
      <c r="G8" s="55" t="s">
        <v>64</v>
      </c>
      <c r="H8" s="37" t="s">
        <v>33</v>
      </c>
      <c r="I8" s="37" t="s">
        <v>15</v>
      </c>
      <c r="J8" s="39" t="s">
        <v>28</v>
      </c>
      <c r="K8" s="37" t="s">
        <v>21</v>
      </c>
      <c r="L8" s="40" t="s">
        <v>28</v>
      </c>
      <c r="M8" s="55"/>
      <c r="N8" s="53"/>
      <c r="O8" s="79">
        <v>6174500</v>
      </c>
      <c r="P8" s="42">
        <v>1550000</v>
      </c>
      <c r="Q8" s="43">
        <v>0.25103247226496073</v>
      </c>
      <c r="R8" s="44">
        <v>2058166.6666666667</v>
      </c>
      <c r="S8" s="45">
        <v>3.8351607417604665</v>
      </c>
      <c r="T8" s="46">
        <v>1.2783869139201556</v>
      </c>
      <c r="U8" s="89"/>
    </row>
    <row r="9" spans="2:21" ht="100.15" customHeight="1" x14ac:dyDescent="0.4">
      <c r="B9" s="37" t="s">
        <v>112</v>
      </c>
      <c r="C9" s="48" t="s">
        <v>65</v>
      </c>
      <c r="D9" s="37" t="s">
        <v>65</v>
      </c>
      <c r="E9" s="37" t="s">
        <v>53</v>
      </c>
      <c r="F9" s="37" t="s">
        <v>66</v>
      </c>
      <c r="G9" s="55" t="s">
        <v>67</v>
      </c>
      <c r="H9" s="37" t="s">
        <v>33</v>
      </c>
      <c r="I9" s="37" t="s">
        <v>15</v>
      </c>
      <c r="J9" s="39" t="s">
        <v>28</v>
      </c>
      <c r="K9" s="37"/>
      <c r="L9" s="40" t="s">
        <v>30</v>
      </c>
      <c r="M9" s="55"/>
      <c r="N9" s="53" t="s">
        <v>91</v>
      </c>
      <c r="O9" s="79">
        <v>1300200</v>
      </c>
      <c r="P9" s="42">
        <v>560000</v>
      </c>
      <c r="Q9" s="43">
        <v>0.43070296877403474</v>
      </c>
      <c r="R9" s="44">
        <v>433400</v>
      </c>
      <c r="S9" s="45">
        <v>2.933779418550992</v>
      </c>
      <c r="T9" s="46">
        <v>0.97792647285033063</v>
      </c>
      <c r="U9" s="90"/>
    </row>
    <row r="10" spans="2:21" ht="100.15" customHeight="1" x14ac:dyDescent="0.4">
      <c r="B10" s="37" t="s">
        <v>112</v>
      </c>
      <c r="C10" s="37" t="s">
        <v>68</v>
      </c>
      <c r="D10" s="37" t="s">
        <v>68</v>
      </c>
      <c r="E10" s="37" t="s">
        <v>53</v>
      </c>
      <c r="F10" s="37" t="s">
        <v>69</v>
      </c>
      <c r="G10" s="55" t="s">
        <v>70</v>
      </c>
      <c r="H10" s="37" t="s">
        <v>33</v>
      </c>
      <c r="I10" s="37" t="s">
        <v>15</v>
      </c>
      <c r="J10" s="39" t="s">
        <v>28</v>
      </c>
      <c r="K10" s="37" t="s">
        <v>21</v>
      </c>
      <c r="L10" s="40" t="s">
        <v>26</v>
      </c>
      <c r="M10" s="55"/>
      <c r="N10" s="53"/>
      <c r="O10" s="79">
        <v>1079900</v>
      </c>
      <c r="P10" s="42">
        <v>475000</v>
      </c>
      <c r="Q10" s="43">
        <v>0.43985554217983147</v>
      </c>
      <c r="R10" s="44">
        <v>359966.66666666669</v>
      </c>
      <c r="S10" s="45">
        <v>5.3407722937309003</v>
      </c>
      <c r="T10" s="46">
        <v>1.7802574312436334</v>
      </c>
      <c r="U10" s="89"/>
    </row>
    <row r="11" spans="2:21" ht="100.15" customHeight="1" x14ac:dyDescent="0.4">
      <c r="B11" s="37" t="s">
        <v>9</v>
      </c>
      <c r="C11" s="37" t="s">
        <v>71</v>
      </c>
      <c r="D11" s="37" t="s">
        <v>71</v>
      </c>
      <c r="E11" s="37" t="s">
        <v>53</v>
      </c>
      <c r="F11" s="37" t="s">
        <v>111</v>
      </c>
      <c r="G11" s="55" t="s">
        <v>73</v>
      </c>
      <c r="H11" s="37" t="s">
        <v>74</v>
      </c>
      <c r="I11" s="37" t="s">
        <v>15</v>
      </c>
      <c r="J11" s="39" t="s">
        <v>28</v>
      </c>
      <c r="K11" s="37"/>
      <c r="L11" s="40" t="s">
        <v>26</v>
      </c>
      <c r="M11" s="55"/>
      <c r="N11" s="53" t="s">
        <v>110</v>
      </c>
      <c r="O11" s="79">
        <v>273250</v>
      </c>
      <c r="P11" s="42">
        <v>33453</v>
      </c>
      <c r="Q11" s="43">
        <v>0.1224263494967978</v>
      </c>
      <c r="R11" s="44">
        <v>91083.333333333328</v>
      </c>
      <c r="S11" s="78">
        <v>6.1294419030192131</v>
      </c>
      <c r="T11" s="77">
        <v>2.0431473010064045</v>
      </c>
      <c r="U11" s="91"/>
    </row>
    <row r="12" spans="2:21" ht="100.15" customHeight="1" x14ac:dyDescent="0.4">
      <c r="B12" s="37" t="s">
        <v>9</v>
      </c>
      <c r="C12" s="37" t="s">
        <v>96</v>
      </c>
      <c r="D12" s="37" t="s">
        <v>75</v>
      </c>
      <c r="E12" s="37" t="s">
        <v>53</v>
      </c>
      <c r="F12" s="37" t="s">
        <v>109</v>
      </c>
      <c r="G12" s="55" t="s">
        <v>77</v>
      </c>
      <c r="H12" s="37" t="s">
        <v>35</v>
      </c>
      <c r="I12" s="37" t="s">
        <v>15</v>
      </c>
      <c r="J12" s="39" t="s">
        <v>26</v>
      </c>
      <c r="K12" s="37"/>
      <c r="L12" s="40" t="s">
        <v>26</v>
      </c>
      <c r="M12" s="55"/>
      <c r="N12" s="53" t="s">
        <v>91</v>
      </c>
      <c r="O12" s="79">
        <v>40600</v>
      </c>
      <c r="P12" s="42">
        <v>42750</v>
      </c>
      <c r="Q12" s="43">
        <v>1.0529556650246306</v>
      </c>
      <c r="R12" s="44">
        <v>13533.333333333334</v>
      </c>
      <c r="S12" s="45">
        <v>5.0283251231527091</v>
      </c>
      <c r="T12" s="46">
        <v>1.6761083743842364</v>
      </c>
      <c r="U12" s="90"/>
    </row>
    <row r="13" spans="2:21" ht="100.15" customHeight="1" x14ac:dyDescent="0.4">
      <c r="B13" s="37" t="s">
        <v>9</v>
      </c>
      <c r="C13" s="37" t="s">
        <v>78</v>
      </c>
      <c r="D13" s="37" t="s">
        <v>78</v>
      </c>
      <c r="E13" s="37" t="s">
        <v>53</v>
      </c>
      <c r="F13" s="37" t="s">
        <v>108</v>
      </c>
      <c r="G13" s="55" t="s">
        <v>80</v>
      </c>
      <c r="H13" s="37" t="s">
        <v>81</v>
      </c>
      <c r="I13" s="37" t="s">
        <v>15</v>
      </c>
      <c r="J13" s="39" t="s">
        <v>26</v>
      </c>
      <c r="K13" s="37" t="s">
        <v>21</v>
      </c>
      <c r="L13" s="40" t="s">
        <v>26</v>
      </c>
      <c r="M13" s="55"/>
      <c r="N13" s="53"/>
      <c r="O13" s="79">
        <v>23520</v>
      </c>
      <c r="P13" s="42">
        <v>37700</v>
      </c>
      <c r="Q13" s="43">
        <v>1.602891156462585</v>
      </c>
      <c r="R13" s="44">
        <v>7840</v>
      </c>
      <c r="S13" s="45">
        <v>8.0484693877551017</v>
      </c>
      <c r="T13" s="46">
        <v>2.6828231292517004</v>
      </c>
      <c r="U13" s="89"/>
    </row>
    <row r="14" spans="2:21" ht="100.15" customHeight="1" x14ac:dyDescent="0.4">
      <c r="B14" s="37" t="s">
        <v>9</v>
      </c>
      <c r="C14" s="37" t="s">
        <v>82</v>
      </c>
      <c r="D14" s="37" t="s">
        <v>82</v>
      </c>
      <c r="E14" s="37" t="s">
        <v>53</v>
      </c>
      <c r="F14" s="37" t="s">
        <v>83</v>
      </c>
      <c r="G14" s="55" t="s">
        <v>84</v>
      </c>
      <c r="H14" s="37" t="s">
        <v>74</v>
      </c>
      <c r="I14" s="37" t="s">
        <v>15</v>
      </c>
      <c r="J14" s="39" t="s">
        <v>30</v>
      </c>
      <c r="K14" s="37"/>
      <c r="L14" s="80" t="s">
        <v>28</v>
      </c>
      <c r="M14" s="55"/>
      <c r="N14" s="53"/>
      <c r="O14" s="79">
        <v>451350</v>
      </c>
      <c r="P14" s="42">
        <v>0</v>
      </c>
      <c r="Q14" s="43">
        <v>0</v>
      </c>
      <c r="R14" s="44">
        <v>150450</v>
      </c>
      <c r="S14" s="78">
        <v>3.5896311066799602</v>
      </c>
      <c r="T14" s="77">
        <v>1.1965437022266534</v>
      </c>
      <c r="U14" s="90"/>
    </row>
    <row r="15" spans="2:21" ht="100.15" customHeight="1" x14ac:dyDescent="0.4">
      <c r="B15" s="37" t="s">
        <v>9</v>
      </c>
      <c r="C15" s="37" t="s">
        <v>85</v>
      </c>
      <c r="D15" s="37" t="s">
        <v>85</v>
      </c>
      <c r="E15" s="37" t="s">
        <v>53</v>
      </c>
      <c r="F15" s="37" t="s">
        <v>86</v>
      </c>
      <c r="G15" s="55" t="s">
        <v>87</v>
      </c>
      <c r="H15" s="37" t="s">
        <v>74</v>
      </c>
      <c r="I15" s="37" t="s">
        <v>15</v>
      </c>
      <c r="J15" s="39" t="s">
        <v>30</v>
      </c>
      <c r="K15" s="37"/>
      <c r="L15" s="80" t="s">
        <v>28</v>
      </c>
      <c r="M15" s="55"/>
      <c r="N15" s="53"/>
      <c r="O15" s="79">
        <v>281490</v>
      </c>
      <c r="P15" s="42">
        <v>0</v>
      </c>
      <c r="Q15" s="43">
        <v>0</v>
      </c>
      <c r="R15" s="44">
        <v>93830</v>
      </c>
      <c r="S15" s="78">
        <v>3.0959181498454651</v>
      </c>
      <c r="T15" s="77">
        <v>1.0319727166151551</v>
      </c>
      <c r="U15" s="90"/>
    </row>
    <row r="16" spans="2:21" ht="100.15" customHeight="1" x14ac:dyDescent="0.4">
      <c r="B16" s="37" t="s">
        <v>9</v>
      </c>
      <c r="C16" s="37" t="s">
        <v>88</v>
      </c>
      <c r="D16" s="37" t="s">
        <v>88</v>
      </c>
      <c r="E16" s="37" t="s">
        <v>53</v>
      </c>
      <c r="F16" s="37" t="s">
        <v>89</v>
      </c>
      <c r="G16" s="55" t="s">
        <v>90</v>
      </c>
      <c r="H16" s="37" t="s">
        <v>74</v>
      </c>
      <c r="I16" s="37" t="s">
        <v>15</v>
      </c>
      <c r="J16" s="39" t="s">
        <v>26</v>
      </c>
      <c r="K16" s="37"/>
      <c r="L16" s="80" t="s">
        <v>26</v>
      </c>
      <c r="M16" s="55"/>
      <c r="N16" s="53"/>
      <c r="O16" s="79">
        <v>30210</v>
      </c>
      <c r="P16" s="42">
        <f>3000*10</f>
        <v>30000</v>
      </c>
      <c r="Q16" s="43">
        <v>0.99304865938430986</v>
      </c>
      <c r="R16" s="44">
        <v>10070</v>
      </c>
      <c r="S16" s="78">
        <v>7.9443892750744789</v>
      </c>
      <c r="T16" s="77">
        <v>2.6481297583581598</v>
      </c>
      <c r="U16" s="90"/>
    </row>
    <row r="20" spans="15:18" x14ac:dyDescent="0.4">
      <c r="O20" s="12"/>
      <c r="P20" s="12"/>
      <c r="Q20" s="19"/>
      <c r="R20" s="49"/>
    </row>
    <row r="21" spans="15:18" x14ac:dyDescent="0.4">
      <c r="O21" s="50"/>
      <c r="P21" s="50"/>
      <c r="Q21" s="51"/>
      <c r="R21" s="49"/>
    </row>
  </sheetData>
  <sheetProtection algorithmName="SHA-512" hashValue="3RviD0mr/9+8Oozbbl1zB619AB1w5Ksu4bbHV298Drj68YEOf9wwe0fFYQN9Sttk71c7mz8V/umUq71sU2bq/w==" saltValue="xZA3P5dFZ9erLxnjjv5rLg==" spinCount="100000" sheet="1" objects="1" scenarios="1"/>
  <phoneticPr fontId="2"/>
  <dataValidations count="2">
    <dataValidation type="list" allowBlank="1" showInputMessage="1" showErrorMessage="1" sqref="B5:B7" xr:uid="{EF2B86CF-F074-4D84-A8D3-7AB22CE43BF8}"/>
    <dataValidation type="list" allowBlank="1" showInputMessage="1" showErrorMessage="1" sqref="B22:B1048576 B10:B19 H5:M1048576" xr:uid="{BF1E0483-DA82-40C9-93A2-93939EC12C89}">
      <formula1>#REF!</formula1>
    </dataValidation>
  </dataValidations>
  <printOptions horizontalCentered="1"/>
  <pageMargins left="0.25" right="0.25" top="0.75" bottom="0.75" header="0.3" footer="0.3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（入力規則）</vt:lpstr>
      <vt:lpstr>2025年10月15日更新</vt:lpstr>
      <vt:lpstr>2025年7月15日更新</vt:lpstr>
      <vt:lpstr>2025年度4月15日更新</vt:lpstr>
      <vt:lpstr>'2025年10月15日更新'!Print_Area</vt:lpstr>
      <vt:lpstr>'2025年7月15日更新'!Print_Area</vt:lpstr>
      <vt:lpstr>'2025年度4月15日更新'!Print_Area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2025-10-14T08:59:42Z</dcterms:modified>
</cp:coreProperties>
</file>